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5276" windowHeight="7908" activeTab="0"/>
  </bookViews>
  <sheets>
    <sheet name="Subsection D Hospitals" sheetId="1" r:id="rId1"/>
    <sheet name="CAH" sheetId="2" r:id="rId2"/>
    <sheet name="Medicaid Acute &amp; CAH" sheetId="3" r:id="rId3"/>
  </sheets>
  <definedNames/>
  <calcPr fullCalcOnLoad="1" fullPrecision="0"/>
</workbook>
</file>

<file path=xl/sharedStrings.xml><?xml version="1.0" encoding="utf-8"?>
<sst xmlns="http://schemas.openxmlformats.org/spreadsheetml/2006/main" count="281" uniqueCount="112">
  <si>
    <t>Base Amount</t>
  </si>
  <si>
    <t xml:space="preserve"> </t>
  </si>
  <si>
    <t>Discharge Range Value</t>
  </si>
  <si>
    <t># of Total Discharges Exist in the Range</t>
  </si>
  <si>
    <t># of Total Discharges in each Range</t>
  </si>
  <si>
    <t>Discharge Incentive Fee Per Range</t>
  </si>
  <si>
    <t>Range 1</t>
  </si>
  <si>
    <t>Discharges Between 1 and 1149</t>
  </si>
  <si>
    <t>Range 2</t>
  </si>
  <si>
    <t>Discharges Between 1150 and 23000</t>
  </si>
  <si>
    <t>Range 3</t>
  </si>
  <si>
    <t>Discharges Greater Than 23,000</t>
  </si>
  <si>
    <t>Initial Amount (Base Amount + Discharge Related Amount)</t>
  </si>
  <si>
    <t>T</t>
  </si>
  <si>
    <t>C</t>
  </si>
  <si>
    <t>Total charges</t>
  </si>
  <si>
    <t>Medicare Share:</t>
  </si>
  <si>
    <t>Step 1</t>
  </si>
  <si>
    <t>Step 2A</t>
  </si>
  <si>
    <t>Enter Number of Medicare Inpatient Bed Days for Part A Beneficiaries</t>
  </si>
  <si>
    <t>Step 2B</t>
  </si>
  <si>
    <t>Enter Number of Medicare Inpatient Bed Days for Part C Beneficiaries</t>
  </si>
  <si>
    <t>Step 3</t>
  </si>
  <si>
    <t>Step 4</t>
  </si>
  <si>
    <t>Step 5</t>
  </si>
  <si>
    <t>Consecutive Payment Year</t>
  </si>
  <si>
    <t xml:space="preserve">  Transition Factor</t>
  </si>
  <si>
    <t>TOTAL SUBSECTION D INCENTIVE PAYMENTS</t>
  </si>
  <si>
    <t xml:space="preserve">Critical Access Hospitals –  Medicare Incentives </t>
  </si>
  <si>
    <t>Step 2</t>
  </si>
  <si>
    <t>M</t>
  </si>
  <si>
    <t>Year 1</t>
  </si>
  <si>
    <t xml:space="preserve">Recent Growth Data </t>
  </si>
  <si>
    <t>FY Year 1 (annual growth rate)</t>
  </si>
  <si>
    <t>FY Year 2 (annual growth rate)</t>
  </si>
  <si>
    <t>FY Year 3 (annual growth rate)</t>
  </si>
  <si>
    <t>Average annual growth rate over 3 years</t>
  </si>
  <si>
    <t>Discharge Related Amount</t>
  </si>
  <si>
    <t>Year 2</t>
  </si>
  <si>
    <t>Year 3</t>
  </si>
  <si>
    <t>Year 4</t>
  </si>
  <si>
    <t>Overall EHR Amount</t>
  </si>
  <si>
    <t>Enter Number of Inpatient Bed Days for Medicaid FFS Beneficiaries</t>
  </si>
  <si>
    <t>Enter Number of Inpatient Bed Days for Medicaid Managed Care Beneficiaries</t>
  </si>
  <si>
    <t># of total Medicare Inpatient Bed Days for Part A Beneficiaries (+) Part C Beneficiaries</t>
  </si>
  <si>
    <t xml:space="preserve"> + 20 percentage points</t>
  </si>
  <si>
    <t>Current Reporting Year Accquistion EHR Costs</t>
  </si>
  <si>
    <t xml:space="preserve"> Previous Reporting Year Accquistion EHR Costs</t>
  </si>
  <si>
    <t>Current Reporting Year Accquistion EHR Costs (+) Previous Costs Amount</t>
  </si>
  <si>
    <t>Total Charges</t>
  </si>
  <si>
    <t xml:space="preserve">Subsection D Hospitals Medicare Share </t>
  </si>
  <si>
    <t>T (*) C</t>
  </si>
  <si>
    <t>Total Discharge Related Amount</t>
  </si>
  <si>
    <t>Medicare Share = M / (T * C)</t>
  </si>
  <si>
    <r>
      <t xml:space="preserve">Enter Total Charity Care Charges.  If your hospital has no Charity Care Charges or you do not know the Charity Care Charges, skip steps 4 </t>
    </r>
    <r>
      <rPr>
        <b/>
        <u val="single"/>
        <sz val="12"/>
        <rFont val="Arial"/>
        <family val="2"/>
      </rPr>
      <t>and</t>
    </r>
    <r>
      <rPr>
        <b/>
        <sz val="12"/>
        <rFont val="Arial"/>
        <family val="2"/>
      </rPr>
      <t xml:space="preserve"> 5</t>
    </r>
  </si>
  <si>
    <t>Incentive Payment Year 1</t>
  </si>
  <si>
    <t>Incentive Payment Year 2</t>
  </si>
  <si>
    <t>Incentive Payment Year 3</t>
  </si>
  <si>
    <t>Incentive Payment Year 4</t>
  </si>
  <si>
    <t>This calculator is intended for informational purposes only and is based on the proposed calculations in the January 13, 2010, CMS Proposed Rule. Every effort has been made to assure the accuracy of this estimate, but due to the preliminary nature of the information available at this time, we cannot guarantee these results. More recent information may result in different estimates.</t>
  </si>
  <si>
    <t>Step 1A</t>
  </si>
  <si>
    <t>Step 1B</t>
  </si>
  <si>
    <t>Recalculated Medicare Share (Medicare Share + 20 percentage points)</t>
  </si>
  <si>
    <t>Step 6</t>
  </si>
  <si>
    <t>Enter EHR Acquisition Costs from Previous Cost Reporting Periods that have not been fully depreciated</t>
  </si>
  <si>
    <t>Enter EHR Acquisition Costs from Current Cost Reporting Period</t>
  </si>
  <si>
    <t>Total Number of Medicare Inpatient Bed Days (Note: Must be &lt;= total number of inpatient bed days)</t>
  </si>
  <si>
    <t>Total Number of Inpatient Bed Days:</t>
  </si>
  <si>
    <t>Total Number of Medicaid Inpatient Bed Days (Note: Must be &lt;= total number of inpatient bed days)</t>
  </si>
  <si>
    <t>Enter Total Number of Inpatient Bed Days:</t>
  </si>
  <si>
    <t>Step 7</t>
  </si>
  <si>
    <t>Step 8</t>
  </si>
  <si>
    <t>Medicaid Share:</t>
  </si>
  <si>
    <t>Medicaid Share = M / (T * C)</t>
  </si>
  <si>
    <t xml:space="preserve">Incentive Amount </t>
  </si>
  <si>
    <t xml:space="preserve">  </t>
  </si>
  <si>
    <t># of total Medicaid Inpatient Bed Days for Medicaid FFS Beneficiaries (+) Medicaid Managed Care Beneficiaries</t>
  </si>
  <si>
    <t>Transition Factor</t>
  </si>
  <si>
    <t>American Recovery and Reinvestment Act (ARRA) of 2009</t>
  </si>
  <si>
    <t>Subsection D Hospital Medicare Incentive Payment Estimator</t>
  </si>
  <si>
    <t>Critical Access Hospital (CAH) Medicare Incentive Payment Estimator</t>
  </si>
  <si>
    <t># of Total Inpatient Bed Days</t>
  </si>
  <si>
    <t>Charges for Charity Care</t>
  </si>
  <si>
    <t>Total Incentive Payment:</t>
  </si>
  <si>
    <t>Total Charges - Charges for Charity Care</t>
  </si>
  <si>
    <t>Recalculated Medicare Share (Medicare Share + 20 percentage points)  (Note:  Recalculated Medicare Share cannot exceed 1.0.)</t>
  </si>
  <si>
    <t>Medicaid Aggregate EHR Incentive Amount:</t>
  </si>
  <si>
    <t>if y</t>
  </si>
  <si>
    <t>then y</t>
  </si>
  <si>
    <t>if n</t>
  </si>
  <si>
    <t>then n</t>
  </si>
  <si>
    <t>M / (T * C)</t>
  </si>
  <si>
    <t># of Total Inpatient Bed Days * ((Total Charges – Charges for Charity Care) ÷ (Total Charges))</t>
  </si>
  <si>
    <t>(Total Charges – Charges for Charity Care) ÷ (Total Charges)</t>
  </si>
  <si>
    <t>(# of total Medicaid Inpatient Bed Days for Medicaid FFS Beneficiaries (+) Medicaid Managed Care Beneficiaries)  ÷  [(# of total Inpatient Bed Days * ((Total Charges – Charges for Charity Care) ÷ Total Charges))]</t>
  </si>
  <si>
    <t>(# of total Medicare Inpatient Bed Days for Part A Beneficiaries (+) Medicare Part C Beneficiaries)  ÷  [(# of total Inpatient Bed Days * ((Total Charges – Charges for Charity Care) ÷ Total Charges))]</t>
  </si>
  <si>
    <t>(Note:  The actual incentive payment amounts for Years 2-4 will vary since the calculations will be based on actual data, not estimated data from Year 1.)</t>
  </si>
  <si>
    <t>(Current Reporting Year EHR Acquisition Costs + Previous Undepreciated EHR Acquisition Costs) * (Recalculated Medicare Share)</t>
  </si>
  <si>
    <r>
      <t xml:space="preserve">Enter Total Charity Care Charges.  If your hospital has no Charity Care Charges or you do not know the Charity Care Charges, skip steps 3 </t>
    </r>
    <r>
      <rPr>
        <b/>
        <u val="single"/>
        <sz val="12"/>
        <rFont val="Arial"/>
        <family val="2"/>
      </rPr>
      <t>and</t>
    </r>
    <r>
      <rPr>
        <b/>
        <sz val="12"/>
        <rFont val="Arial"/>
        <family val="2"/>
      </rPr>
      <t xml:space="preserve"> 4</t>
    </r>
  </si>
  <si>
    <t>Discharge Incentive Bonus Per Range</t>
  </si>
  <si>
    <t># of Total Bonus Discharges in each Range</t>
  </si>
  <si>
    <t>Enter Total Number of Estimated Discharges</t>
  </si>
  <si>
    <t>Enter Total Number of Discharges</t>
  </si>
  <si>
    <t>Enter most recent growth data for Year 2</t>
  </si>
  <si>
    <t>Enter most recent growth data for Year 3</t>
  </si>
  <si>
    <t xml:space="preserve">Enter most recent growth data for Year 1.   For example, if the most recent growth data you have is 0.028 for 2009, 0.013 for 2008, and 0.027 for 2007, enter 0.028 for Year 1; 0.013 for Year 2; and 0.027 for year 3.  If your hospital has a negative growth rate, enter a negative sign before entering the value.  (Note:  If information is not available then leave blank.  If you have less than 3 years' of growth data, enter the data for the years you have.)
</t>
  </si>
  <si>
    <t>Medicaid Acute Care &amp; CAH Hospital Incentive Payment Estimator</t>
  </si>
  <si>
    <t>For all steps below, enter the information from the hospital's most recent 12-month cost report.  For example, if your cost reporting period runs July 1 - June 30 and you will start Meaningful Use in 2011, enter the information for July 1, 2009 - June 30, 2010 as that is likely your most recent cost reporting period. Do NOT enter information based on a monthly period.</t>
  </si>
  <si>
    <t>For Steps 1A - 4 below, enter the information from the hospital's most recent 12-month cost report.  For example, if your cost reporting period runs July 1 - June 30 and you will start Meaningful Use in 2011, enter the information for July 1, 2009 - June 30, 2010 as that is likely your most recent cost reporting period. Do NOT enter information based on a monthly period.</t>
  </si>
  <si>
    <t>For steps 1 – 5 below, enter the information from the hospital's most recent 12-month cost report.  For example, if your cost reporting period runs July 1 - June 30 and you will start Meaningful Use in 2011, enter the information for July 1, 2009 - June 30, 2010 as that is likely your most recent cost reporting period. Do NOT enter information based on a monthly period.</t>
  </si>
  <si>
    <t>Overall EHR Amount = Sum (Year 1, Year 2, Year 3, Year 4).  This calculates the Overall EHR Amount, which is then multiplied by the Medicaid Share.  That provides the Medicaid Aggregate EHR Incentive Amount, shown in blue below.</t>
  </si>
  <si>
    <t>(Overall EHR Amount * Medicaid Share).  NOTE:  This is the TOTAL incentive payment, payable by the state over a 3-6 year period.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</si>
</sst>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quot;#,##0.00"/>
    <numFmt numFmtId="167" formatCode="_(* #,##0.0_);_(* \(#,##0.0\);_(* &quot;-&quot;??_);_(@_)"/>
    <numFmt numFmtId="168" formatCode="_(&quot;$&quot;* #,##0_);_(&quot;$&quot;* \(#,##0\);_(&quot;$&quot;* &quot;-&quot;??_);_(@_)"/>
    <numFmt numFmtId="169" formatCode="_(* #,##0.0000_);_(* \(#,##0.0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0000_);_(* \(#,##0.00000\);_(* &quot;-&quot;??_);_(@_)"/>
    <numFmt numFmtId="175" formatCode="_(* #,##0.000000_);_(* \(#,##0.000000\);_(* &quot;-&quot;??_);_(@_)"/>
    <numFmt numFmtId="176" formatCode="_(* #,##0.0000000_);_(* \(#,##0.0000000\);_(* &quot;-&quot;??_);_(@_)"/>
    <numFmt numFmtId="177" formatCode="_(* #,##0.00000000_);_(* \(#,##0.00000000\);_(* &quot;-&quot;??_);_(@_)"/>
    <numFmt numFmtId="178" formatCode="[$-409]dddd\,\ mmmm\ dd\,\ yyyy"/>
    <numFmt numFmtId="179" formatCode="[$-409]h:mm:ss\ AM/PM"/>
    <numFmt numFmtId="180" formatCode="&quot;$&quot;#,##0.000"/>
    <numFmt numFmtId="181" formatCode="&quot;$&quot;#,##0.0000"/>
    <numFmt numFmtId="182" formatCode="&quot;$&quot;#,##0.0"/>
    <numFmt numFmtId="183" formatCode="&quot;$&quot;#,##0"/>
    <numFmt numFmtId="184" formatCode="0.0"/>
    <numFmt numFmtId="185" formatCode="0.0000"/>
    <numFmt numFmtId="186" formatCode="0.000"/>
    <numFmt numFmtId="187" formatCode="#,##0.000"/>
    <numFmt numFmtId="188" formatCode="#,##0.0000"/>
    <numFmt numFmtId="189" formatCode="#,##0.00000"/>
    <numFmt numFmtId="190" formatCode="#,##0.0"/>
  </numFmts>
  <fonts count="34">
    <font>
      <sz val="10"/>
      <name val="Arial"/>
      <family val="2"/>
    </font>
    <font>
      <sz val="11"/>
      <color indexed="8"/>
      <name val="Calibri"/>
      <family val="2"/>
    </font>
    <font>
      <b/>
      <sz val="12"/>
      <name val="Arial"/>
      <family val="2"/>
    </font>
    <font>
      <sz val="12"/>
      <name val="Arial"/>
      <family val="2"/>
    </font>
    <font>
      <b/>
      <sz val="12"/>
      <color indexed="8"/>
      <name val="Arial"/>
      <family val="2"/>
    </font>
    <font>
      <sz val="12"/>
      <color indexed="8"/>
      <name val="Arial"/>
      <family val="2"/>
    </font>
    <font>
      <b/>
      <sz val="14"/>
      <name val="Arial"/>
      <family val="2"/>
    </font>
    <font>
      <i/>
      <sz val="12"/>
      <color indexed="18"/>
      <name val="Calibri"/>
      <family val="2"/>
    </font>
    <font>
      <sz val="8"/>
      <name val="Arial"/>
      <family val="2"/>
    </font>
    <font>
      <u val="single"/>
      <sz val="6"/>
      <color indexed="12"/>
      <name val="Arial"/>
      <family val="2"/>
    </font>
    <font>
      <u val="single"/>
      <sz val="6"/>
      <color indexed="36"/>
      <name val="Arial"/>
      <family val="2"/>
    </font>
    <font>
      <b/>
      <u val="single"/>
      <sz val="12"/>
      <name val="Arial"/>
      <family val="2"/>
    </font>
    <font>
      <sz val="16"/>
      <name val="Arial"/>
      <family val="2"/>
    </font>
    <font>
      <b/>
      <sz val="16"/>
      <name val="Arial"/>
      <family val="2"/>
    </font>
    <font>
      <b/>
      <sz val="11"/>
      <name val="Arial"/>
      <family val="2"/>
    </font>
    <font>
      <b/>
      <sz val="10"/>
      <name val="Arial"/>
      <family val="2"/>
    </font>
    <font>
      <sz val="10"/>
      <name val="Symbol"/>
      <family val="1"/>
    </font>
    <font>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color indexed="9"/>
      </bottom>
    </border>
    <border>
      <left/>
      <right/>
      <top style="medium">
        <color indexed="9"/>
      </top>
      <bottom style="medium">
        <color indexed="9"/>
      </bottom>
    </border>
    <border>
      <left style="medium"/>
      <right/>
      <top style="medium">
        <color indexed="9"/>
      </top>
      <bottom>
        <color indexed="63"/>
      </bottom>
    </border>
    <border>
      <left/>
      <right/>
      <top style="medium">
        <color indexed="9"/>
      </top>
      <bottom>
        <color indexed="63"/>
      </bottom>
    </border>
    <border>
      <left style="medium"/>
      <right/>
      <top/>
      <bottom/>
    </border>
    <border>
      <left>
        <color indexed="63"/>
      </left>
      <right style="medium"/>
      <top>
        <color indexed="63"/>
      </top>
      <bottom>
        <color indexed="63"/>
      </bottom>
    </border>
    <border>
      <left style="medium"/>
      <right/>
      <top style="medium"/>
      <bottom/>
    </border>
    <border>
      <left/>
      <right/>
      <top style="medium"/>
      <bottom/>
    </border>
    <border>
      <left/>
      <right style="medium"/>
      <top style="medium"/>
      <bottom/>
    </border>
    <border>
      <left style="medium"/>
      <right style="medium">
        <color indexed="22"/>
      </right>
      <top/>
      <bottom/>
    </border>
    <border>
      <left style="medium"/>
      <right/>
      <top style="medium"/>
      <bottom style="thin">
        <color indexed="9"/>
      </bottom>
    </border>
    <border>
      <left/>
      <right/>
      <top style="medium"/>
      <bottom style="thin">
        <color indexed="9"/>
      </bottom>
    </border>
    <border>
      <left/>
      <right style="medium"/>
      <top style="medium"/>
      <bottom style="thin">
        <color indexed="9"/>
      </bottom>
    </border>
    <border>
      <left style="medium"/>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medium"/>
      <top style="thin">
        <color indexed="9"/>
      </top>
      <bottom style="thin">
        <color indexed="9"/>
      </bottom>
    </border>
    <border>
      <left style="medium"/>
      <right/>
      <top/>
      <bottom style="medium"/>
    </border>
    <border>
      <left/>
      <right/>
      <top/>
      <bottom style="medium"/>
    </border>
    <border>
      <left/>
      <right style="medium"/>
      <top/>
      <bottom style="medium"/>
    </border>
    <border>
      <left style="medium"/>
      <right style="thin">
        <color indexed="9"/>
      </right>
      <top/>
      <bottom style="thin">
        <color indexed="9"/>
      </bottom>
    </border>
    <border>
      <left style="thin">
        <color indexed="9"/>
      </left>
      <right style="thin">
        <color indexed="9"/>
      </right>
      <top/>
      <bottom style="thin">
        <color indexed="9"/>
      </bottom>
    </border>
    <border>
      <left style="medium"/>
      <right>
        <color indexed="63"/>
      </right>
      <top style="medium">
        <color indexed="22"/>
      </top>
      <bottom style="medium">
        <color indexed="22"/>
      </bottom>
    </border>
    <border>
      <left>
        <color indexed="63"/>
      </left>
      <right>
        <color indexed="63"/>
      </right>
      <top style="medium">
        <color indexed="22"/>
      </top>
      <bottom style="medium">
        <color indexed="22"/>
      </bottom>
    </border>
    <border>
      <left/>
      <right/>
      <top style="medium">
        <color indexed="22"/>
      </top>
      <bottom>
        <color indexed="63"/>
      </bottom>
    </border>
    <border>
      <left style="medium"/>
      <right/>
      <top style="medium">
        <color indexed="22"/>
      </top>
      <bottom>
        <color indexed="63"/>
      </bottom>
    </border>
    <border>
      <left/>
      <right style="medium"/>
      <top style="medium">
        <color indexed="22"/>
      </top>
      <bottom style="medium">
        <color indexed="22"/>
      </bottom>
    </border>
    <border>
      <left style="thin">
        <color indexed="9"/>
      </left>
      <right style="medium"/>
      <top/>
      <bottom style="thin">
        <color indexed="9"/>
      </bottom>
    </border>
    <border>
      <left>
        <color indexed="63"/>
      </left>
      <right style="medium"/>
      <top style="medium">
        <color indexed="22"/>
      </top>
      <bottom style="thin">
        <color indexed="9"/>
      </bottom>
    </border>
    <border>
      <left>
        <color indexed="63"/>
      </left>
      <right style="medium"/>
      <top style="thin">
        <color indexed="9"/>
      </top>
      <bottom style="medium">
        <color indexed="22"/>
      </bottom>
    </border>
    <border>
      <left/>
      <right style="medium"/>
      <top style="thin">
        <color indexed="9"/>
      </top>
      <bottom style="thin">
        <color indexed="9"/>
      </bottom>
    </border>
    <border>
      <left>
        <color indexed="63"/>
      </left>
      <right style="medium"/>
      <top style="thin">
        <color indexed="9"/>
      </top>
      <bottom>
        <color indexed="63"/>
      </bottom>
    </border>
    <border>
      <left/>
      <right style="medium"/>
      <top>
        <color indexed="63"/>
      </top>
      <bottom style="thin">
        <color indexed="9"/>
      </bottom>
    </border>
    <border>
      <left style="thin"/>
      <right style="thin"/>
      <top style="thin"/>
      <bottom style="thin"/>
    </border>
    <border>
      <left>
        <color indexed="63"/>
      </left>
      <right>
        <color indexed="63"/>
      </right>
      <top style="thin">
        <color indexed="9"/>
      </top>
      <bottom style="medium"/>
    </border>
    <border>
      <left style="medium"/>
      <right/>
      <top style="thin">
        <color indexed="9"/>
      </top>
      <bottom style="medium"/>
    </border>
    <border>
      <left style="medium"/>
      <right/>
      <top>
        <color indexed="63"/>
      </top>
      <bottom style="medium">
        <color indexed="9"/>
      </bottom>
    </border>
    <border>
      <left style="medium"/>
      <right/>
      <top style="medium">
        <color indexed="9"/>
      </top>
      <bottom style="medium">
        <color indexed="9"/>
      </bottom>
    </border>
    <border>
      <left/>
      <right style="medium"/>
      <top style="thin">
        <color indexed="9"/>
      </top>
      <bottom style="medium"/>
    </border>
    <border>
      <left style="medium">
        <color indexed="8"/>
      </left>
      <right style="thin">
        <color indexed="9"/>
      </right>
      <top style="thin">
        <color indexed="9"/>
      </top>
      <bottom style="thin">
        <color indexed="9"/>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color indexed="9"/>
      </top>
      <bottom style="thin">
        <color indexed="9"/>
      </bottom>
    </border>
    <border>
      <left>
        <color indexed="63"/>
      </left>
      <right>
        <color indexed="63"/>
      </right>
      <top style="thin">
        <color indexed="9"/>
      </top>
      <bottom style="thin">
        <color indexed="9"/>
      </bottom>
    </border>
    <border>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18">
    <xf numFmtId="0" fontId="0" fillId="0" borderId="0" xfId="0" applyAlignment="1">
      <alignment/>
    </xf>
    <xf numFmtId="0" fontId="0" fillId="24" borderId="0" xfId="0" applyFill="1" applyAlignment="1">
      <alignment/>
    </xf>
    <xf numFmtId="0" fontId="3" fillId="24" borderId="0" xfId="0" applyFont="1" applyFill="1" applyAlignment="1">
      <alignment/>
    </xf>
    <xf numFmtId="0" fontId="3" fillId="24" borderId="0" xfId="0" applyFont="1" applyFill="1" applyBorder="1" applyAlignment="1">
      <alignment/>
    </xf>
    <xf numFmtId="5" fontId="3" fillId="24" borderId="0" xfId="42" applyNumberFormat="1" applyFont="1" applyFill="1" applyBorder="1" applyAlignment="1">
      <alignment/>
    </xf>
    <xf numFmtId="0" fontId="3" fillId="24" borderId="10" xfId="0" applyFont="1" applyFill="1" applyBorder="1" applyAlignment="1">
      <alignment/>
    </xf>
    <xf numFmtId="0" fontId="3" fillId="24" borderId="11" xfId="0" applyFont="1" applyFill="1" applyBorder="1" applyAlignment="1">
      <alignment/>
    </xf>
    <xf numFmtId="0" fontId="2" fillId="24" borderId="12" xfId="0" applyFont="1" applyFill="1" applyBorder="1" applyAlignment="1">
      <alignment horizontal="left"/>
    </xf>
    <xf numFmtId="0" fontId="2" fillId="24" borderId="13" xfId="0" applyFont="1" applyFill="1" applyBorder="1" applyAlignment="1">
      <alignment/>
    </xf>
    <xf numFmtId="0" fontId="3" fillId="24" borderId="13" xfId="0" applyFont="1" applyFill="1" applyBorder="1" applyAlignment="1">
      <alignment/>
    </xf>
    <xf numFmtId="0" fontId="3" fillId="20" borderId="14" xfId="0" applyFont="1" applyFill="1" applyBorder="1" applyAlignment="1">
      <alignment/>
    </xf>
    <xf numFmtId="0" fontId="3" fillId="20" borderId="0" xfId="0" applyFont="1" applyFill="1" applyBorder="1" applyAlignment="1">
      <alignment/>
    </xf>
    <xf numFmtId="0" fontId="3" fillId="20" borderId="15" xfId="0" applyFont="1" applyFill="1" applyBorder="1" applyAlignment="1">
      <alignment/>
    </xf>
    <xf numFmtId="0" fontId="3" fillId="20" borderId="16" xfId="0" applyFont="1" applyFill="1" applyBorder="1" applyAlignment="1">
      <alignment/>
    </xf>
    <xf numFmtId="0" fontId="3" fillId="20" borderId="17" xfId="0" applyFont="1" applyFill="1" applyBorder="1" applyAlignment="1">
      <alignment/>
    </xf>
    <xf numFmtId="0" fontId="3" fillId="20" borderId="18" xfId="0" applyFont="1" applyFill="1" applyBorder="1" applyAlignment="1">
      <alignment/>
    </xf>
    <xf numFmtId="0" fontId="2" fillId="20" borderId="19" xfId="0" applyFont="1" applyFill="1" applyBorder="1" applyAlignment="1">
      <alignment/>
    </xf>
    <xf numFmtId="0" fontId="3" fillId="20" borderId="0" xfId="0" applyFont="1" applyFill="1" applyBorder="1" applyAlignment="1">
      <alignment horizontal="center" wrapText="1"/>
    </xf>
    <xf numFmtId="0" fontId="2" fillId="20" borderId="0" xfId="0" applyFont="1" applyFill="1" applyBorder="1" applyAlignment="1">
      <alignment wrapText="1"/>
    </xf>
    <xf numFmtId="5" fontId="2" fillId="20" borderId="15" xfId="42" applyNumberFormat="1" applyFont="1" applyFill="1" applyBorder="1" applyAlignment="1">
      <alignment/>
    </xf>
    <xf numFmtId="0" fontId="2" fillId="20" borderId="14" xfId="0" applyFont="1" applyFill="1" applyBorder="1" applyAlignment="1">
      <alignment/>
    </xf>
    <xf numFmtId="164" fontId="2" fillId="20" borderId="15" xfId="42" applyNumberFormat="1" applyFont="1" applyFill="1" applyBorder="1" applyAlignment="1">
      <alignment wrapText="1"/>
    </xf>
    <xf numFmtId="0" fontId="2" fillId="20" borderId="20" xfId="0" applyFont="1" applyFill="1" applyBorder="1" applyAlignment="1">
      <alignment horizontal="left"/>
    </xf>
    <xf numFmtId="0" fontId="3" fillId="20" borderId="21" xfId="0" applyFont="1" applyFill="1" applyBorder="1" applyAlignment="1">
      <alignment/>
    </xf>
    <xf numFmtId="164" fontId="3" fillId="20" borderId="21" xfId="42" applyNumberFormat="1" applyFont="1" applyFill="1" applyBorder="1" applyAlignment="1">
      <alignment/>
    </xf>
    <xf numFmtId="164" fontId="3" fillId="20" borderId="21" xfId="42" applyNumberFormat="1" applyFont="1" applyFill="1" applyBorder="1" applyAlignment="1">
      <alignment horizontal="center"/>
    </xf>
    <xf numFmtId="5" fontId="3" fillId="20" borderId="21" xfId="42" applyNumberFormat="1" applyFont="1" applyFill="1" applyBorder="1" applyAlignment="1">
      <alignment/>
    </xf>
    <xf numFmtId="5" fontId="2" fillId="20" borderId="22" xfId="42" applyNumberFormat="1" applyFont="1" applyFill="1" applyBorder="1" applyAlignment="1">
      <alignment/>
    </xf>
    <xf numFmtId="0" fontId="3" fillId="20" borderId="23" xfId="0" applyFont="1" applyFill="1" applyBorder="1" applyAlignment="1">
      <alignment/>
    </xf>
    <xf numFmtId="0" fontId="3" fillId="20" borderId="24" xfId="0" applyFont="1" applyFill="1" applyBorder="1" applyAlignment="1">
      <alignment/>
    </xf>
    <xf numFmtId="164" fontId="3" fillId="20" borderId="24" xfId="42" applyNumberFormat="1" applyFont="1" applyFill="1" applyBorder="1" applyAlignment="1">
      <alignment/>
    </xf>
    <xf numFmtId="164" fontId="3" fillId="20" borderId="24" xfId="42" applyNumberFormat="1" applyFont="1" applyFill="1" applyBorder="1" applyAlignment="1">
      <alignment horizontal="center"/>
    </xf>
    <xf numFmtId="5" fontId="3" fillId="20" borderId="24" xfId="42" applyNumberFormat="1" applyFont="1" applyFill="1" applyBorder="1" applyAlignment="1">
      <alignment/>
    </xf>
    <xf numFmtId="5" fontId="3" fillId="20" borderId="25" xfId="42" applyNumberFormat="1" applyFont="1" applyFill="1" applyBorder="1" applyAlignment="1">
      <alignment/>
    </xf>
    <xf numFmtId="164" fontId="3" fillId="20" borderId="0" xfId="42" applyNumberFormat="1" applyFont="1" applyFill="1" applyBorder="1" applyAlignment="1">
      <alignment/>
    </xf>
    <xf numFmtId="164" fontId="3" fillId="20" borderId="0" xfId="42" applyNumberFormat="1" applyFont="1" applyFill="1" applyBorder="1" applyAlignment="1">
      <alignment horizontal="center"/>
    </xf>
    <xf numFmtId="5" fontId="3" fillId="20" borderId="0" xfId="42" applyNumberFormat="1" applyFont="1" applyFill="1" applyBorder="1" applyAlignment="1">
      <alignment/>
    </xf>
    <xf numFmtId="5" fontId="3" fillId="20" borderId="15" xfId="42" applyNumberFormat="1" applyFont="1" applyFill="1" applyBorder="1" applyAlignment="1">
      <alignment/>
    </xf>
    <xf numFmtId="0" fontId="2" fillId="20" borderId="26" xfId="0" applyFont="1" applyFill="1" applyBorder="1" applyAlignment="1">
      <alignment/>
    </xf>
    <xf numFmtId="0" fontId="3" fillId="20" borderId="27" xfId="0" applyFont="1" applyFill="1" applyBorder="1" applyAlignment="1">
      <alignment/>
    </xf>
    <xf numFmtId="164" fontId="3" fillId="20" borderId="27" xfId="42" applyNumberFormat="1" applyFont="1" applyFill="1" applyBorder="1" applyAlignment="1">
      <alignment/>
    </xf>
    <xf numFmtId="164" fontId="3" fillId="20" borderId="27" xfId="42" applyNumberFormat="1" applyFont="1" applyFill="1" applyBorder="1" applyAlignment="1">
      <alignment horizontal="center"/>
    </xf>
    <xf numFmtId="5" fontId="3" fillId="20" borderId="27" xfId="42" applyNumberFormat="1" applyFont="1" applyFill="1" applyBorder="1" applyAlignment="1">
      <alignment/>
    </xf>
    <xf numFmtId="5" fontId="3" fillId="20" borderId="28" xfId="42" applyNumberFormat="1" applyFont="1" applyFill="1" applyBorder="1" applyAlignment="1">
      <alignment/>
    </xf>
    <xf numFmtId="0" fontId="2" fillId="20" borderId="14" xfId="0" applyFont="1" applyFill="1" applyBorder="1" applyAlignment="1">
      <alignment horizontal="left"/>
    </xf>
    <xf numFmtId="0" fontId="3" fillId="20" borderId="23" xfId="0" applyFont="1" applyFill="1" applyBorder="1" applyAlignment="1">
      <alignment horizontal="center" vertical="center" wrapText="1"/>
    </xf>
    <xf numFmtId="0" fontId="3" fillId="20" borderId="24" xfId="0" applyFont="1" applyFill="1" applyBorder="1" applyAlignment="1">
      <alignment horizontal="center" vertical="center" wrapText="1"/>
    </xf>
    <xf numFmtId="0" fontId="3" fillId="20" borderId="25" xfId="0" applyFont="1" applyFill="1" applyBorder="1" applyAlignment="1">
      <alignment horizontal="center" vertical="center" wrapText="1"/>
    </xf>
    <xf numFmtId="164" fontId="3" fillId="20" borderId="23" xfId="42" applyNumberFormat="1" applyFont="1" applyFill="1" applyBorder="1" applyAlignment="1">
      <alignment/>
    </xf>
    <xf numFmtId="43" fontId="3" fillId="20" borderId="24" xfId="42" applyNumberFormat="1" applyFont="1" applyFill="1" applyBorder="1" applyAlignment="1">
      <alignment/>
    </xf>
    <xf numFmtId="165" fontId="3" fillId="20" borderId="25" xfId="42" applyNumberFormat="1" applyFont="1" applyFill="1" applyBorder="1" applyAlignment="1">
      <alignment/>
    </xf>
    <xf numFmtId="165" fontId="2" fillId="20" borderId="15" xfId="42" applyNumberFormat="1" applyFont="1" applyFill="1" applyBorder="1" applyAlignment="1">
      <alignment/>
    </xf>
    <xf numFmtId="0" fontId="2" fillId="20" borderId="26" xfId="0" applyFont="1" applyFill="1" applyBorder="1" applyAlignment="1">
      <alignment horizontal="left"/>
    </xf>
    <xf numFmtId="165" fontId="2" fillId="20" borderId="28" xfId="42" applyNumberFormat="1" applyFont="1" applyFill="1" applyBorder="1" applyAlignment="1">
      <alignment/>
    </xf>
    <xf numFmtId="0" fontId="2" fillId="20" borderId="16" xfId="0" applyFont="1" applyFill="1" applyBorder="1" applyAlignment="1">
      <alignment horizontal="left"/>
    </xf>
    <xf numFmtId="164" fontId="3" fillId="20" borderId="17" xfId="42" applyNumberFormat="1" applyFont="1" applyFill="1" applyBorder="1" applyAlignment="1">
      <alignment/>
    </xf>
    <xf numFmtId="164" fontId="3" fillId="20" borderId="17" xfId="42" applyNumberFormat="1" applyFont="1" applyFill="1" applyBorder="1" applyAlignment="1">
      <alignment horizontal="center"/>
    </xf>
    <xf numFmtId="5" fontId="3" fillId="20" borderId="17" xfId="42" applyNumberFormat="1" applyFont="1" applyFill="1" applyBorder="1" applyAlignment="1">
      <alignment/>
    </xf>
    <xf numFmtId="165" fontId="2" fillId="20" borderId="18" xfId="42" applyNumberFormat="1" applyFont="1" applyFill="1" applyBorder="1" applyAlignment="1">
      <alignment/>
    </xf>
    <xf numFmtId="164" fontId="3" fillId="20" borderId="29" xfId="0" applyNumberFormat="1" applyFont="1" applyFill="1" applyBorder="1" applyAlignment="1">
      <alignment horizontal="center" wrapText="1"/>
    </xf>
    <xf numFmtId="164" fontId="3" fillId="20" borderId="30" xfId="0" applyNumberFormat="1" applyFont="1" applyFill="1" applyBorder="1" applyAlignment="1">
      <alignment horizontal="center" wrapText="1"/>
    </xf>
    <xf numFmtId="164" fontId="3" fillId="20" borderId="30" xfId="42" applyNumberFormat="1" applyFont="1" applyFill="1" applyBorder="1" applyAlignment="1">
      <alignment horizontal="center" wrapText="1"/>
    </xf>
    <xf numFmtId="165" fontId="2" fillId="20" borderId="30" xfId="0" applyNumberFormat="1" applyFont="1" applyFill="1" applyBorder="1" applyAlignment="1">
      <alignment horizontal="center" wrapText="1"/>
    </xf>
    <xf numFmtId="0" fontId="3" fillId="20" borderId="14" xfId="0" applyFont="1" applyFill="1" applyBorder="1" applyAlignment="1">
      <alignment horizontal="center" wrapText="1"/>
    </xf>
    <xf numFmtId="165" fontId="3" fillId="20" borderId="0" xfId="0" applyNumberFormat="1" applyFont="1" applyFill="1" applyBorder="1" applyAlignment="1">
      <alignment horizontal="center" wrapText="1"/>
    </xf>
    <xf numFmtId="0" fontId="3" fillId="20" borderId="15" xfId="0" applyFont="1" applyFill="1" applyBorder="1" applyAlignment="1">
      <alignment horizontal="center" wrapText="1"/>
    </xf>
    <xf numFmtId="0" fontId="3" fillId="20" borderId="26" xfId="0" applyFont="1" applyFill="1" applyBorder="1" applyAlignment="1">
      <alignment/>
    </xf>
    <xf numFmtId="0" fontId="4" fillId="20" borderId="24" xfId="0" applyFont="1" applyFill="1" applyBorder="1" applyAlignment="1">
      <alignment horizontal="center" vertical="center" wrapText="1" readingOrder="1"/>
    </xf>
    <xf numFmtId="0" fontId="2" fillId="20" borderId="14" xfId="0" applyFont="1" applyFill="1" applyBorder="1" applyAlignment="1">
      <alignment/>
    </xf>
    <xf numFmtId="0" fontId="5" fillId="20" borderId="24" xfId="0" applyFont="1" applyFill="1" applyBorder="1" applyAlignment="1">
      <alignment horizontal="center" vertical="top" wrapText="1" readingOrder="1"/>
    </xf>
    <xf numFmtId="2" fontId="5" fillId="20" borderId="24" xfId="0" applyNumberFormat="1" applyFont="1" applyFill="1" applyBorder="1" applyAlignment="1">
      <alignment horizontal="center" vertical="top" wrapText="1" readingOrder="1"/>
    </xf>
    <xf numFmtId="0" fontId="2" fillId="20" borderId="0" xfId="0" applyFont="1" applyFill="1" applyBorder="1" applyAlignment="1">
      <alignment/>
    </xf>
    <xf numFmtId="0" fontId="3" fillId="20" borderId="28" xfId="0" applyFont="1" applyFill="1" applyBorder="1" applyAlignment="1">
      <alignment/>
    </xf>
    <xf numFmtId="0" fontId="3" fillId="20" borderId="31" xfId="0" applyFont="1" applyFill="1" applyBorder="1" applyAlignment="1">
      <alignment/>
    </xf>
    <xf numFmtId="0" fontId="3" fillId="20" borderId="32" xfId="0" applyFont="1" applyFill="1" applyBorder="1" applyAlignment="1">
      <alignment/>
    </xf>
    <xf numFmtId="0" fontId="2" fillId="20" borderId="32" xfId="0" applyFont="1" applyFill="1" applyBorder="1" applyAlignment="1">
      <alignment horizontal="left"/>
    </xf>
    <xf numFmtId="0" fontId="2" fillId="20" borderId="33" xfId="0" applyFont="1" applyFill="1" applyBorder="1" applyAlignment="1">
      <alignment/>
    </xf>
    <xf numFmtId="0" fontId="2" fillId="20" borderId="0" xfId="0" applyFont="1" applyFill="1" applyBorder="1" applyAlignment="1">
      <alignment horizontal="left"/>
    </xf>
    <xf numFmtId="0" fontId="6"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183" fontId="2" fillId="20" borderId="25" xfId="44" applyNumberFormat="1" applyFont="1" applyFill="1" applyBorder="1" applyAlignment="1" applyProtection="1">
      <alignment/>
      <protection hidden="1"/>
    </xf>
    <xf numFmtId="2" fontId="3" fillId="20" borderId="30" xfId="0" applyNumberFormat="1" applyFont="1" applyFill="1" applyBorder="1" applyAlignment="1">
      <alignment horizontal="center" wrapText="1"/>
    </xf>
    <xf numFmtId="0" fontId="2" fillId="24" borderId="0" xfId="0" applyFont="1" applyFill="1" applyBorder="1" applyAlignment="1">
      <alignment/>
    </xf>
    <xf numFmtId="164" fontId="3" fillId="20" borderId="24" xfId="0" applyNumberFormat="1" applyFont="1" applyFill="1" applyBorder="1" applyAlignment="1">
      <alignment/>
    </xf>
    <xf numFmtId="43" fontId="3" fillId="20" borderId="24" xfId="0" applyNumberFormat="1" applyFont="1" applyFill="1" applyBorder="1" applyAlignment="1">
      <alignment/>
    </xf>
    <xf numFmtId="0" fontId="0" fillId="24" borderId="0" xfId="0" applyNumberFormat="1" applyFill="1" applyAlignment="1">
      <alignment/>
    </xf>
    <xf numFmtId="183" fontId="3" fillId="20" borderId="15" xfId="0" applyNumberFormat="1" applyFont="1" applyFill="1" applyBorder="1" applyAlignment="1" applyProtection="1">
      <alignment horizontal="right" vertical="center"/>
      <protection/>
    </xf>
    <xf numFmtId="183" fontId="2" fillId="20" borderId="15" xfId="0" applyNumberFormat="1" applyFont="1" applyFill="1" applyBorder="1" applyAlignment="1" applyProtection="1">
      <alignment horizontal="right" vertical="center"/>
      <protection/>
    </xf>
    <xf numFmtId="165" fontId="0" fillId="24" borderId="0" xfId="0" applyNumberFormat="1" applyFill="1" applyAlignment="1">
      <alignment/>
    </xf>
    <xf numFmtId="0" fontId="2" fillId="24" borderId="10" xfId="0" applyFont="1" applyFill="1" applyBorder="1" applyAlignment="1">
      <alignment horizontal="left" vertical="top"/>
    </xf>
    <xf numFmtId="0" fontId="2" fillId="24" borderId="11" xfId="0" applyFont="1" applyFill="1" applyBorder="1" applyAlignment="1">
      <alignment horizontal="left" vertical="top"/>
    </xf>
    <xf numFmtId="0" fontId="2" fillId="24" borderId="13" xfId="0" applyFont="1" applyFill="1" applyBorder="1" applyAlignment="1">
      <alignment horizontal="left" vertical="top"/>
    </xf>
    <xf numFmtId="0" fontId="2" fillId="20" borderId="32" xfId="0" applyFont="1" applyFill="1" applyBorder="1" applyAlignment="1">
      <alignment horizontal="left" vertical="top"/>
    </xf>
    <xf numFmtId="183" fontId="2" fillId="20" borderId="15" xfId="44" applyNumberFormat="1" applyFont="1" applyFill="1" applyBorder="1" applyAlignment="1" applyProtection="1">
      <alignment/>
      <protection hidden="1"/>
    </xf>
    <xf numFmtId="0" fontId="2" fillId="24" borderId="34" xfId="0" applyFont="1" applyFill="1" applyBorder="1" applyAlignment="1">
      <alignment horizontal="left"/>
    </xf>
    <xf numFmtId="0" fontId="2" fillId="24" borderId="33" xfId="0" applyFont="1" applyFill="1" applyBorder="1" applyAlignment="1">
      <alignment/>
    </xf>
    <xf numFmtId="0" fontId="3" fillId="24" borderId="33" xfId="0" applyFont="1" applyFill="1" applyBorder="1" applyAlignment="1">
      <alignment/>
    </xf>
    <xf numFmtId="0" fontId="2" fillId="24" borderId="0" xfId="0" applyFont="1" applyFill="1" applyBorder="1" applyAlignment="1">
      <alignment horizontal="left"/>
    </xf>
    <xf numFmtId="164" fontId="2" fillId="20" borderId="35" xfId="42" applyNumberFormat="1" applyFont="1" applyFill="1" applyBorder="1" applyAlignment="1" applyProtection="1">
      <alignment horizontal="right" vertical="center"/>
      <protection/>
    </xf>
    <xf numFmtId="0" fontId="2" fillId="24" borderId="14" xfId="0" applyFont="1" applyFill="1" applyBorder="1" applyAlignment="1">
      <alignment horizontal="left"/>
    </xf>
    <xf numFmtId="165" fontId="2" fillId="20" borderId="36" xfId="0" applyNumberFormat="1" applyFont="1" applyFill="1" applyBorder="1" applyAlignment="1">
      <alignment horizontal="center" wrapText="1"/>
    </xf>
    <xf numFmtId="165" fontId="3" fillId="20" borderId="30" xfId="0" applyNumberFormat="1" applyFont="1" applyFill="1" applyBorder="1" applyAlignment="1">
      <alignment horizontal="center" wrapText="1"/>
    </xf>
    <xf numFmtId="0" fontId="0" fillId="24" borderId="0" xfId="0" applyFill="1" applyAlignment="1">
      <alignment wrapText="1"/>
    </xf>
    <xf numFmtId="186" fontId="3" fillId="20" borderId="30" xfId="59" applyNumberFormat="1" applyFont="1" applyFill="1" applyBorder="1" applyAlignment="1">
      <alignment horizontal="center" wrapText="1"/>
    </xf>
    <xf numFmtId="186" fontId="2" fillId="20" borderId="15" xfId="59" applyNumberFormat="1" applyFont="1" applyFill="1" applyBorder="1" applyAlignment="1">
      <alignment/>
    </xf>
    <xf numFmtId="3" fontId="3" fillId="25" borderId="37" xfId="0" applyNumberFormat="1" applyFont="1" applyFill="1" applyBorder="1" applyAlignment="1" applyProtection="1">
      <alignment horizontal="right" vertical="center"/>
      <protection locked="0"/>
    </xf>
    <xf numFmtId="3" fontId="3" fillId="25" borderId="38" xfId="0" applyNumberFormat="1" applyFont="1" applyFill="1" applyBorder="1" applyAlignment="1" applyProtection="1">
      <alignment horizontal="right" vertical="center"/>
      <protection locked="0"/>
    </xf>
    <xf numFmtId="183" fontId="3" fillId="25" borderId="39" xfId="0" applyNumberFormat="1" applyFont="1" applyFill="1" applyBorder="1" applyAlignment="1" applyProtection="1">
      <alignment horizontal="right" vertical="center"/>
      <protection locked="0"/>
    </xf>
    <xf numFmtId="183" fontId="3" fillId="25" borderId="40" xfId="0" applyNumberFormat="1" applyFont="1" applyFill="1" applyBorder="1" applyAlignment="1" applyProtection="1">
      <alignment horizontal="right" vertical="center"/>
      <protection locked="0"/>
    </xf>
    <xf numFmtId="0" fontId="3" fillId="20" borderId="24" xfId="0" applyFont="1" applyFill="1" applyBorder="1" applyAlignment="1">
      <alignment horizontal="center" wrapText="1"/>
    </xf>
    <xf numFmtId="3" fontId="3" fillId="20" borderId="24" xfId="0" applyNumberFormat="1" applyFont="1" applyFill="1" applyBorder="1" applyAlignment="1">
      <alignment/>
    </xf>
    <xf numFmtId="0" fontId="0" fillId="24" borderId="0" xfId="0" applyFill="1" applyBorder="1" applyAlignment="1">
      <alignment/>
    </xf>
    <xf numFmtId="183" fontId="2" fillId="24" borderId="0" xfId="44" applyNumberFormat="1" applyFont="1" applyFill="1" applyBorder="1" applyAlignment="1" applyProtection="1">
      <alignment/>
      <protection hidden="1"/>
    </xf>
    <xf numFmtId="165" fontId="3" fillId="20" borderId="24" xfId="0" applyNumberFormat="1" applyFont="1" applyFill="1" applyBorder="1" applyAlignment="1">
      <alignment/>
    </xf>
    <xf numFmtId="164" fontId="3" fillId="20" borderId="30" xfId="0" applyNumberFormat="1" applyFont="1" applyFill="1" applyBorder="1" applyAlignment="1">
      <alignment/>
    </xf>
    <xf numFmtId="3" fontId="3" fillId="20" borderId="30" xfId="0" applyNumberFormat="1" applyFont="1" applyFill="1" applyBorder="1" applyAlignment="1">
      <alignment/>
    </xf>
    <xf numFmtId="0" fontId="3" fillId="20" borderId="30" xfId="0" applyFont="1" applyFill="1" applyBorder="1" applyAlignment="1">
      <alignment/>
    </xf>
    <xf numFmtId="165" fontId="3" fillId="20" borderId="30" xfId="0" applyNumberFormat="1" applyFont="1" applyFill="1" applyBorder="1" applyAlignment="1">
      <alignment/>
    </xf>
    <xf numFmtId="43" fontId="3" fillId="20" borderId="30" xfId="0" applyNumberFormat="1" applyFont="1" applyFill="1" applyBorder="1" applyAlignment="1">
      <alignment/>
    </xf>
    <xf numFmtId="183" fontId="2" fillId="20" borderId="36" xfId="44" applyNumberFormat="1" applyFont="1" applyFill="1" applyBorder="1" applyAlignment="1" applyProtection="1">
      <alignment/>
      <protection hidden="1"/>
    </xf>
    <xf numFmtId="0" fontId="2" fillId="24" borderId="0" xfId="0" applyFont="1" applyFill="1" applyAlignment="1">
      <alignment/>
    </xf>
    <xf numFmtId="164" fontId="3" fillId="25" borderId="41" xfId="42" applyNumberFormat="1" applyFont="1" applyFill="1" applyBorder="1" applyAlignment="1" applyProtection="1">
      <alignment horizontal="right" vertical="center"/>
      <protection locked="0"/>
    </xf>
    <xf numFmtId="164" fontId="3" fillId="20" borderId="35" xfId="42" applyNumberFormat="1" applyFont="1" applyFill="1" applyBorder="1" applyAlignment="1" applyProtection="1">
      <alignment horizontal="right" vertical="center"/>
      <protection/>
    </xf>
    <xf numFmtId="0" fontId="0" fillId="24" borderId="0" xfId="0" applyFont="1" applyFill="1" applyAlignment="1">
      <alignment/>
    </xf>
    <xf numFmtId="0" fontId="2" fillId="20" borderId="14" xfId="0" applyFont="1" applyFill="1" applyBorder="1" applyAlignment="1">
      <alignment horizontal="left" indent="3"/>
    </xf>
    <xf numFmtId="0" fontId="0" fillId="20" borderId="29" xfId="0" applyFont="1" applyFill="1" applyBorder="1" applyAlignment="1">
      <alignment horizontal="center" vertical="top" wrapText="1"/>
    </xf>
    <xf numFmtId="0" fontId="0" fillId="20" borderId="30" xfId="0" applyFont="1" applyFill="1" applyBorder="1" applyAlignment="1">
      <alignment horizontal="center" vertical="top" wrapText="1"/>
    </xf>
    <xf numFmtId="0" fontId="15" fillId="20" borderId="30" xfId="0" applyFont="1" applyFill="1" applyBorder="1" applyAlignment="1" quotePrefix="1">
      <alignment horizontal="center" vertical="top" wrapText="1"/>
    </xf>
    <xf numFmtId="0" fontId="0" fillId="20" borderId="24" xfId="0" applyFont="1" applyFill="1" applyBorder="1" applyAlignment="1">
      <alignment horizontal="center" vertical="top" wrapText="1"/>
    </xf>
    <xf numFmtId="0" fontId="0" fillId="20" borderId="25" xfId="0" applyFont="1" applyFill="1" applyBorder="1" applyAlignment="1">
      <alignment horizontal="center" vertical="top" wrapText="1"/>
    </xf>
    <xf numFmtId="164" fontId="0" fillId="20" borderId="23" xfId="42" applyNumberFormat="1" applyFont="1" applyFill="1" applyBorder="1" applyAlignment="1">
      <alignment horizontal="center" vertical="top" wrapText="1"/>
    </xf>
    <xf numFmtId="164" fontId="0" fillId="20" borderId="24" xfId="42" applyNumberFormat="1" applyFont="1" applyFill="1" applyBorder="1" applyAlignment="1">
      <alignment horizontal="center" vertical="top" wrapText="1"/>
    </xf>
    <xf numFmtId="164" fontId="0" fillId="20" borderId="25" xfId="42" applyNumberFormat="1" applyFont="1" applyFill="1" applyBorder="1" applyAlignment="1">
      <alignment horizontal="center" vertical="top" wrapText="1"/>
    </xf>
    <xf numFmtId="0" fontId="0" fillId="20" borderId="29" xfId="0" applyFont="1" applyFill="1" applyBorder="1" applyAlignment="1">
      <alignment horizontal="center" wrapText="1"/>
    </xf>
    <xf numFmtId="0" fontId="0" fillId="20" borderId="30" xfId="0" applyFont="1" applyFill="1" applyBorder="1" applyAlignment="1">
      <alignment horizontal="center" wrapText="1"/>
    </xf>
    <xf numFmtId="0" fontId="0" fillId="20" borderId="36" xfId="0" applyFont="1" applyFill="1" applyBorder="1" applyAlignment="1">
      <alignment horizontal="center" vertical="top" wrapText="1"/>
    </xf>
    <xf numFmtId="0" fontId="0" fillId="24" borderId="42" xfId="0" applyFill="1" applyBorder="1" applyAlignment="1">
      <alignment/>
    </xf>
    <xf numFmtId="0" fontId="0" fillId="26" borderId="42" xfId="0" applyFill="1" applyBorder="1" applyAlignment="1">
      <alignment/>
    </xf>
    <xf numFmtId="0" fontId="0" fillId="17" borderId="42" xfId="0" applyFill="1" applyBorder="1" applyAlignment="1">
      <alignment/>
    </xf>
    <xf numFmtId="0" fontId="2" fillId="17" borderId="42" xfId="0" applyFont="1" applyFill="1" applyBorder="1" applyAlignment="1">
      <alignment/>
    </xf>
    <xf numFmtId="0" fontId="2" fillId="26" borderId="42" xfId="0" applyFont="1" applyFill="1" applyBorder="1" applyAlignment="1">
      <alignment/>
    </xf>
    <xf numFmtId="0" fontId="2" fillId="24" borderId="0" xfId="0" applyFont="1" applyFill="1" applyBorder="1" applyAlignment="1">
      <alignment vertical="top"/>
    </xf>
    <xf numFmtId="0" fontId="2" fillId="24" borderId="24" xfId="0" applyFont="1" applyFill="1" applyBorder="1" applyAlignment="1">
      <alignment vertical="top"/>
    </xf>
    <xf numFmtId="0" fontId="2" fillId="24" borderId="43" xfId="0" applyFont="1" applyFill="1" applyBorder="1" applyAlignment="1">
      <alignment vertical="top"/>
    </xf>
    <xf numFmtId="0" fontId="16" fillId="24" borderId="0" xfId="0" applyFont="1" applyFill="1" applyAlignment="1">
      <alignment/>
    </xf>
    <xf numFmtId="0" fontId="3" fillId="20" borderId="24" xfId="0" applyFont="1" applyFill="1" applyBorder="1" applyAlignment="1">
      <alignment vertical="top" wrapText="1"/>
    </xf>
    <xf numFmtId="0" fontId="3" fillId="20" borderId="24" xfId="0" applyFont="1" applyFill="1" applyBorder="1" applyAlignment="1">
      <alignment vertical="top"/>
    </xf>
    <xf numFmtId="0" fontId="5" fillId="20" borderId="24" xfId="0" applyFont="1" applyFill="1" applyBorder="1" applyAlignment="1">
      <alignment vertical="top" wrapText="1"/>
    </xf>
    <xf numFmtId="0" fontId="3" fillId="20" borderId="25" xfId="0" applyFont="1" applyFill="1" applyBorder="1" applyAlignment="1">
      <alignment vertical="top"/>
    </xf>
    <xf numFmtId="0" fontId="2" fillId="20" borderId="14" xfId="0" applyFont="1" applyFill="1" applyBorder="1" applyAlignment="1">
      <alignment horizontal="left" indent="6"/>
    </xf>
    <xf numFmtId="0" fontId="2" fillId="24" borderId="14" xfId="0" applyFont="1" applyFill="1" applyBorder="1" applyAlignment="1">
      <alignment vertical="top"/>
    </xf>
    <xf numFmtId="0" fontId="2" fillId="24" borderId="12" xfId="0" applyFont="1" applyFill="1" applyBorder="1" applyAlignment="1">
      <alignment vertical="top"/>
    </xf>
    <xf numFmtId="183" fontId="3" fillId="25" borderId="25" xfId="44" applyNumberFormat="1" applyFont="1" applyFill="1" applyBorder="1" applyAlignment="1" applyProtection="1">
      <alignment vertical="top"/>
      <protection locked="0"/>
    </xf>
    <xf numFmtId="183" fontId="3" fillId="25" borderId="39" xfId="0" applyNumberFormat="1" applyFont="1" applyFill="1" applyBorder="1" applyAlignment="1" applyProtection="1">
      <alignment horizontal="right" vertical="top"/>
      <protection locked="0"/>
    </xf>
    <xf numFmtId="183" fontId="3" fillId="25" borderId="40" xfId="44" applyNumberFormat="1" applyFont="1" applyFill="1" applyBorder="1" applyAlignment="1" applyProtection="1">
      <alignment vertical="top"/>
      <protection locked="0"/>
    </xf>
    <xf numFmtId="0" fontId="2" fillId="24" borderId="14" xfId="0" applyFont="1" applyFill="1" applyBorder="1" applyAlignment="1">
      <alignment vertical="top" wrapText="1"/>
    </xf>
    <xf numFmtId="0" fontId="2" fillId="20" borderId="14" xfId="0" applyFont="1" applyFill="1" applyBorder="1" applyAlignment="1">
      <alignment vertical="top"/>
    </xf>
    <xf numFmtId="0" fontId="3" fillId="20" borderId="0" xfId="0" applyFont="1" applyFill="1" applyBorder="1" applyAlignment="1">
      <alignment vertical="top"/>
    </xf>
    <xf numFmtId="183" fontId="14" fillId="8" borderId="0" xfId="44" applyNumberFormat="1" applyFont="1" applyFill="1" applyBorder="1" applyAlignment="1" applyProtection="1">
      <alignment vertical="top" wrapText="1"/>
      <protection hidden="1"/>
    </xf>
    <xf numFmtId="0" fontId="2" fillId="24" borderId="13" xfId="0" applyFont="1" applyFill="1" applyBorder="1" applyAlignment="1">
      <alignment vertical="top"/>
    </xf>
    <xf numFmtId="0" fontId="2" fillId="24" borderId="44" xfId="0" applyFont="1" applyFill="1" applyBorder="1" applyAlignment="1">
      <alignment vertical="top"/>
    </xf>
    <xf numFmtId="183" fontId="6" fillId="8" borderId="15" xfId="44" applyNumberFormat="1" applyFont="1" applyFill="1" applyBorder="1" applyAlignment="1" applyProtection="1">
      <alignment vertical="top"/>
      <protection hidden="1"/>
    </xf>
    <xf numFmtId="166" fontId="3" fillId="20" borderId="15" xfId="0" applyNumberFormat="1" applyFont="1" applyFill="1" applyBorder="1" applyAlignment="1">
      <alignment vertical="top"/>
    </xf>
    <xf numFmtId="0" fontId="3" fillId="24" borderId="0" xfId="0" applyFont="1" applyFill="1" applyAlignment="1">
      <alignment vertical="top"/>
    </xf>
    <xf numFmtId="164" fontId="3" fillId="20" borderId="0" xfId="42" applyNumberFormat="1" applyFont="1" applyFill="1" applyBorder="1" applyAlignment="1">
      <alignment vertical="top"/>
    </xf>
    <xf numFmtId="5" fontId="3" fillId="20" borderId="0" xfId="42" applyNumberFormat="1" applyFont="1" applyFill="1" applyBorder="1" applyAlignment="1">
      <alignment vertical="top"/>
    </xf>
    <xf numFmtId="183" fontId="2" fillId="8" borderId="0" xfId="0" applyNumberFormat="1" applyFont="1" applyFill="1" applyBorder="1" applyAlignment="1">
      <alignment vertical="top" wrapText="1"/>
    </xf>
    <xf numFmtId="183" fontId="2" fillId="8" borderId="15" xfId="0" applyNumberFormat="1" applyFont="1" applyFill="1" applyBorder="1" applyAlignment="1">
      <alignment vertical="top" wrapText="1"/>
    </xf>
    <xf numFmtId="0" fontId="17" fillId="24" borderId="0" xfId="0" applyFont="1" applyFill="1" applyAlignment="1">
      <alignment/>
    </xf>
    <xf numFmtId="0" fontId="17" fillId="24" borderId="0" xfId="0" applyFont="1" applyFill="1" applyAlignment="1">
      <alignment wrapText="1"/>
    </xf>
    <xf numFmtId="0" fontId="2" fillId="24" borderId="45" xfId="0" applyFont="1" applyFill="1" applyBorder="1" applyAlignment="1">
      <alignment horizontal="left"/>
    </xf>
    <xf numFmtId="0" fontId="2" fillId="24" borderId="45" xfId="0" applyFont="1" applyFill="1" applyBorder="1" applyAlignment="1">
      <alignment horizontal="left" vertical="top"/>
    </xf>
    <xf numFmtId="0" fontId="2" fillId="24" borderId="46" xfId="0" applyFont="1" applyFill="1" applyBorder="1" applyAlignment="1">
      <alignment horizontal="left" vertical="top"/>
    </xf>
    <xf numFmtId="0" fontId="2" fillId="24" borderId="12" xfId="0" applyFont="1" applyFill="1" applyBorder="1" applyAlignment="1">
      <alignment horizontal="left" vertical="top"/>
    </xf>
    <xf numFmtId="0" fontId="2" fillId="24" borderId="10" xfId="0" applyFont="1" applyFill="1" applyBorder="1" applyAlignment="1">
      <alignment/>
    </xf>
    <xf numFmtId="3" fontId="3" fillId="25" borderId="41" xfId="0" applyNumberFormat="1" applyFont="1" applyFill="1" applyBorder="1" applyAlignment="1" applyProtection="1">
      <alignment horizontal="right" vertical="center"/>
      <protection locked="0"/>
    </xf>
    <xf numFmtId="0" fontId="3" fillId="20" borderId="16" xfId="0" applyFont="1" applyFill="1" applyBorder="1" applyAlignment="1">
      <alignment vertical="top"/>
    </xf>
    <xf numFmtId="0" fontId="3" fillId="20" borderId="17" xfId="0" applyFont="1" applyFill="1" applyBorder="1" applyAlignment="1">
      <alignment vertical="top"/>
    </xf>
    <xf numFmtId="0" fontId="3" fillId="20" borderId="18" xfId="0" applyFont="1" applyFill="1" applyBorder="1" applyAlignment="1">
      <alignment vertical="top"/>
    </xf>
    <xf numFmtId="0" fontId="3" fillId="20" borderId="14" xfId="0" applyFont="1" applyFill="1" applyBorder="1" applyAlignment="1">
      <alignment vertical="top"/>
    </xf>
    <xf numFmtId="0" fontId="3" fillId="20" borderId="15" xfId="0" applyFont="1" applyFill="1" applyBorder="1" applyAlignment="1">
      <alignment vertical="top"/>
    </xf>
    <xf numFmtId="0" fontId="3" fillId="20" borderId="16" xfId="0" applyFont="1" applyFill="1" applyBorder="1" applyAlignment="1">
      <alignment vertical="top" wrapText="1"/>
    </xf>
    <xf numFmtId="0" fontId="3" fillId="20" borderId="17" xfId="0" applyFont="1" applyFill="1" applyBorder="1" applyAlignment="1">
      <alignment vertical="top" wrapText="1"/>
    </xf>
    <xf numFmtId="0" fontId="3" fillId="24" borderId="0" xfId="0" applyFont="1" applyFill="1" applyAlignment="1">
      <alignment vertical="top" wrapText="1"/>
    </xf>
    <xf numFmtId="0" fontId="2" fillId="20" borderId="14" xfId="0" applyFont="1" applyFill="1" applyBorder="1" applyAlignment="1">
      <alignment vertical="top" wrapText="1"/>
    </xf>
    <xf numFmtId="0" fontId="3" fillId="20" borderId="0" xfId="0" applyFont="1" applyFill="1" applyBorder="1" applyAlignment="1">
      <alignment vertical="top" wrapText="1"/>
    </xf>
    <xf numFmtId="183" fontId="2" fillId="20" borderId="15" xfId="42" applyNumberFormat="1" applyFont="1" applyFill="1" applyBorder="1" applyAlignment="1">
      <alignment vertical="top"/>
    </xf>
    <xf numFmtId="0" fontId="2" fillId="20" borderId="26" xfId="0" applyFont="1" applyFill="1" applyBorder="1" applyAlignment="1">
      <alignment vertical="top" wrapText="1"/>
    </xf>
    <xf numFmtId="0" fontId="3" fillId="20" borderId="27" xfId="0" applyFont="1" applyFill="1" applyBorder="1" applyAlignment="1">
      <alignment vertical="top" wrapText="1"/>
    </xf>
    <xf numFmtId="0" fontId="3" fillId="20" borderId="27" xfId="0" applyFont="1" applyFill="1" applyBorder="1" applyAlignment="1">
      <alignment vertical="top"/>
    </xf>
    <xf numFmtId="164" fontId="3" fillId="20" borderId="28" xfId="42" applyNumberFormat="1" applyFont="1" applyFill="1" applyBorder="1" applyAlignment="1">
      <alignment vertical="top"/>
    </xf>
    <xf numFmtId="164" fontId="3" fillId="20" borderId="15" xfId="42" applyNumberFormat="1" applyFont="1" applyFill="1" applyBorder="1" applyAlignment="1">
      <alignment vertical="top"/>
    </xf>
    <xf numFmtId="0" fontId="3" fillId="20" borderId="23" xfId="0" applyFont="1" applyFill="1" applyBorder="1" applyAlignment="1">
      <alignment vertical="top" wrapText="1"/>
    </xf>
    <xf numFmtId="0" fontId="3" fillId="20" borderId="25" xfId="0" applyFont="1" applyFill="1" applyBorder="1" applyAlignment="1">
      <alignment vertical="top" wrapText="1"/>
    </xf>
    <xf numFmtId="0" fontId="3" fillId="20" borderId="23" xfId="0" applyFont="1" applyFill="1" applyBorder="1" applyAlignment="1">
      <alignment vertical="top"/>
    </xf>
    <xf numFmtId="164" fontId="3" fillId="20" borderId="24" xfId="42" applyNumberFormat="1" applyFont="1" applyFill="1" applyBorder="1" applyAlignment="1">
      <alignment vertical="top"/>
    </xf>
    <xf numFmtId="5" fontId="3" fillId="20" borderId="24" xfId="42" applyNumberFormat="1" applyFont="1" applyFill="1" applyBorder="1" applyAlignment="1">
      <alignment vertical="top"/>
    </xf>
    <xf numFmtId="5" fontId="3" fillId="20" borderId="25" xfId="42" applyNumberFormat="1" applyFont="1" applyFill="1" applyBorder="1" applyAlignment="1">
      <alignment vertical="top"/>
    </xf>
    <xf numFmtId="5" fontId="3" fillId="20" borderId="15" xfId="42" applyNumberFormat="1" applyFont="1" applyFill="1" applyBorder="1" applyAlignment="1">
      <alignment vertical="top"/>
    </xf>
    <xf numFmtId="5" fontId="2" fillId="20" borderId="15" xfId="42" applyNumberFormat="1" applyFont="1" applyFill="1" applyBorder="1" applyAlignment="1">
      <alignment vertical="top"/>
    </xf>
    <xf numFmtId="0" fontId="2" fillId="20" borderId="26" xfId="0" applyFont="1" applyFill="1" applyBorder="1" applyAlignment="1">
      <alignment vertical="top"/>
    </xf>
    <xf numFmtId="164" fontId="3" fillId="20" borderId="27" xfId="42" applyNumberFormat="1" applyFont="1" applyFill="1" applyBorder="1" applyAlignment="1">
      <alignment vertical="top"/>
    </xf>
    <xf numFmtId="5" fontId="3" fillId="20" borderId="27" xfId="42" applyNumberFormat="1" applyFont="1" applyFill="1" applyBorder="1" applyAlignment="1">
      <alignment vertical="top"/>
    </xf>
    <xf numFmtId="5" fontId="3" fillId="20" borderId="28" xfId="42" applyNumberFormat="1" applyFont="1" applyFill="1" applyBorder="1" applyAlignment="1">
      <alignment vertical="top"/>
    </xf>
    <xf numFmtId="5" fontId="2" fillId="20" borderId="28" xfId="42" applyNumberFormat="1" applyFont="1" applyFill="1" applyBorder="1" applyAlignment="1">
      <alignment vertical="top"/>
    </xf>
    <xf numFmtId="0" fontId="0" fillId="24" borderId="0" xfId="0" applyFont="1" applyFill="1" applyAlignment="1">
      <alignment vertical="top"/>
    </xf>
    <xf numFmtId="0" fontId="0" fillId="24" borderId="0" xfId="0" applyFill="1" applyAlignment="1">
      <alignment vertical="top"/>
    </xf>
    <xf numFmtId="165" fontId="0" fillId="24" borderId="0" xfId="0" applyNumberFormat="1" applyFont="1" applyFill="1" applyAlignment="1">
      <alignment vertical="top"/>
    </xf>
    <xf numFmtId="164" fontId="0" fillId="20" borderId="23" xfId="42" applyNumberFormat="1" applyFont="1" applyFill="1" applyBorder="1" applyAlignment="1">
      <alignment vertical="top" wrapText="1"/>
    </xf>
    <xf numFmtId="164" fontId="0" fillId="20" borderId="24" xfId="42" applyNumberFormat="1" applyFont="1" applyFill="1" applyBorder="1" applyAlignment="1">
      <alignment vertical="top" wrapText="1"/>
    </xf>
    <xf numFmtId="164" fontId="0" fillId="20" borderId="25" xfId="42" applyNumberFormat="1" applyFont="1" applyFill="1" applyBorder="1" applyAlignment="1">
      <alignment vertical="top" wrapText="1"/>
    </xf>
    <xf numFmtId="164" fontId="3" fillId="20" borderId="23" xfId="42" applyNumberFormat="1" applyFont="1" applyFill="1" applyBorder="1" applyAlignment="1">
      <alignment vertical="top"/>
    </xf>
    <xf numFmtId="43" fontId="3" fillId="20" borderId="24" xfId="42" applyNumberFormat="1" applyFont="1" applyFill="1" applyBorder="1" applyAlignment="1">
      <alignment vertical="top"/>
    </xf>
    <xf numFmtId="43" fontId="3" fillId="20" borderId="25" xfId="42" applyNumberFormat="1" applyFont="1" applyFill="1" applyBorder="1" applyAlignment="1">
      <alignment vertical="top"/>
    </xf>
    <xf numFmtId="43" fontId="0" fillId="24" borderId="0" xfId="0" applyNumberFormat="1" applyFont="1" applyFill="1" applyAlignment="1">
      <alignment vertical="top"/>
    </xf>
    <xf numFmtId="43" fontId="2" fillId="20" borderId="15" xfId="42" applyNumberFormat="1" applyFont="1" applyFill="1" applyBorder="1" applyAlignment="1">
      <alignment vertical="top"/>
    </xf>
    <xf numFmtId="0" fontId="2" fillId="24" borderId="45" xfId="0" applyFont="1" applyFill="1" applyBorder="1" applyAlignment="1">
      <alignment vertical="top"/>
    </xf>
    <xf numFmtId="0" fontId="2" fillId="24" borderId="10" xfId="0" applyFont="1" applyFill="1" applyBorder="1" applyAlignment="1">
      <alignment vertical="top"/>
    </xf>
    <xf numFmtId="0" fontId="3" fillId="24" borderId="0" xfId="0" applyFont="1" applyFill="1" applyBorder="1" applyAlignment="1">
      <alignment vertical="top"/>
    </xf>
    <xf numFmtId="0" fontId="3" fillId="24" borderId="10" xfId="0" applyFont="1" applyFill="1" applyBorder="1" applyAlignment="1">
      <alignment vertical="top"/>
    </xf>
    <xf numFmtId="164" fontId="3" fillId="25" borderId="41" xfId="42" applyNumberFormat="1" applyFont="1" applyFill="1" applyBorder="1" applyAlignment="1" applyProtection="1">
      <alignment vertical="top"/>
      <protection locked="0"/>
    </xf>
    <xf numFmtId="0" fontId="2" fillId="24" borderId="46" xfId="0" applyFont="1" applyFill="1" applyBorder="1" applyAlignment="1">
      <alignment vertical="top"/>
    </xf>
    <xf numFmtId="0" fontId="3" fillId="24" borderId="11" xfId="0" applyFont="1" applyFill="1" applyBorder="1" applyAlignment="1">
      <alignment vertical="top"/>
    </xf>
    <xf numFmtId="164" fontId="3" fillId="25" borderId="39" xfId="42" applyNumberFormat="1" applyFont="1" applyFill="1" applyBorder="1" applyAlignment="1" applyProtection="1">
      <alignment vertical="top"/>
      <protection locked="0"/>
    </xf>
    <xf numFmtId="0" fontId="3" fillId="24" borderId="13" xfId="0" applyFont="1" applyFill="1" applyBorder="1" applyAlignment="1">
      <alignment vertical="top"/>
    </xf>
    <xf numFmtId="164" fontId="3" fillId="25" borderId="40" xfId="42" applyNumberFormat="1" applyFont="1" applyFill="1" applyBorder="1" applyAlignment="1" applyProtection="1">
      <alignment vertical="top"/>
      <protection locked="0"/>
    </xf>
    <xf numFmtId="0" fontId="3" fillId="20" borderId="31" xfId="0" applyFont="1" applyFill="1" applyBorder="1" applyAlignment="1">
      <alignment vertical="top"/>
    </xf>
    <xf numFmtId="0" fontId="2" fillId="20" borderId="32" xfId="0" applyFont="1" applyFill="1" applyBorder="1" applyAlignment="1">
      <alignment vertical="top"/>
    </xf>
    <xf numFmtId="0" fontId="3" fillId="20" borderId="32" xfId="0" applyFont="1" applyFill="1" applyBorder="1" applyAlignment="1">
      <alignment vertical="top"/>
    </xf>
    <xf numFmtId="164" fontId="3" fillId="20" borderId="35" xfId="42" applyNumberFormat="1" applyFont="1" applyFill="1" applyBorder="1" applyAlignment="1" applyProtection="1">
      <alignment vertical="top"/>
      <protection/>
    </xf>
    <xf numFmtId="0" fontId="3" fillId="25" borderId="41" xfId="42" applyNumberFormat="1" applyFont="1" applyFill="1" applyBorder="1" applyAlignment="1" applyProtection="1">
      <alignment vertical="top"/>
      <protection locked="0"/>
    </xf>
    <xf numFmtId="0" fontId="3" fillId="25" borderId="39" xfId="42" applyNumberFormat="1" applyFont="1" applyFill="1" applyBorder="1" applyAlignment="1" applyProtection="1">
      <alignment vertical="top"/>
      <protection locked="0"/>
    </xf>
    <xf numFmtId="0" fontId="2" fillId="24" borderId="26" xfId="0" applyFont="1" applyFill="1" applyBorder="1" applyAlignment="1">
      <alignment vertical="top"/>
    </xf>
    <xf numFmtId="0" fontId="2" fillId="24" borderId="27" xfId="0" applyFont="1" applyFill="1" applyBorder="1" applyAlignment="1">
      <alignment vertical="top"/>
    </xf>
    <xf numFmtId="0" fontId="3" fillId="24" borderId="27" xfId="0" applyFont="1" applyFill="1" applyBorder="1" applyAlignment="1">
      <alignment vertical="top"/>
    </xf>
    <xf numFmtId="0" fontId="3" fillId="25" borderId="47" xfId="42" applyNumberFormat="1" applyFont="1" applyFill="1" applyBorder="1" applyAlignment="1" applyProtection="1">
      <alignment vertical="top"/>
      <protection locked="0"/>
    </xf>
    <xf numFmtId="0" fontId="2" fillId="20" borderId="23" xfId="0" applyFont="1" applyFill="1" applyBorder="1" applyAlignment="1">
      <alignment vertical="top" wrapText="1"/>
    </xf>
    <xf numFmtId="0" fontId="2" fillId="20" borderId="24" xfId="0" applyFont="1" applyFill="1" applyBorder="1" applyAlignment="1">
      <alignment vertical="top" wrapText="1"/>
    </xf>
    <xf numFmtId="0" fontId="2" fillId="20" borderId="25" xfId="0" applyFont="1" applyFill="1" applyBorder="1" applyAlignment="1">
      <alignment vertical="top" wrapText="1"/>
    </xf>
    <xf numFmtId="185" fontId="2" fillId="20" borderId="25" xfId="0" applyNumberFormat="1" applyFont="1" applyFill="1" applyBorder="1" applyAlignment="1">
      <alignment vertical="top"/>
    </xf>
    <xf numFmtId="0" fontId="3" fillId="20" borderId="26" xfId="0" applyFont="1" applyFill="1" applyBorder="1" applyAlignment="1">
      <alignment vertical="top"/>
    </xf>
    <xf numFmtId="0" fontId="3" fillId="20" borderId="28" xfId="0" applyFont="1" applyFill="1" applyBorder="1" applyAlignment="1">
      <alignment vertical="top"/>
    </xf>
    <xf numFmtId="164" fontId="3" fillId="24" borderId="0" xfId="0" applyNumberFormat="1" applyFont="1" applyFill="1" applyAlignment="1">
      <alignment vertical="top"/>
    </xf>
    <xf numFmtId="0" fontId="2" fillId="20" borderId="48" xfId="0" applyFont="1" applyFill="1" applyBorder="1" applyAlignment="1">
      <alignment vertical="top" wrapText="1"/>
    </xf>
    <xf numFmtId="164" fontId="3" fillId="20" borderId="24" xfId="0" applyNumberFormat="1" applyFont="1" applyFill="1" applyBorder="1" applyAlignment="1">
      <alignment vertical="top"/>
    </xf>
    <xf numFmtId="185" fontId="3" fillId="20" borderId="24" xfId="0" applyNumberFormat="1" applyFont="1" applyFill="1" applyBorder="1" applyAlignment="1">
      <alignment vertical="top"/>
    </xf>
    <xf numFmtId="183" fontId="3" fillId="20" borderId="24" xfId="0" applyNumberFormat="1" applyFont="1" applyFill="1" applyBorder="1" applyAlignment="1">
      <alignment vertical="top"/>
    </xf>
    <xf numFmtId="183" fontId="3" fillId="20" borderId="25" xfId="0" applyNumberFormat="1" applyFont="1" applyFill="1" applyBorder="1" applyAlignment="1">
      <alignment vertical="top"/>
    </xf>
    <xf numFmtId="183" fontId="12" fillId="24" borderId="0" xfId="0" applyNumberFormat="1" applyFont="1" applyFill="1" applyAlignment="1" quotePrefix="1">
      <alignment vertical="top"/>
    </xf>
    <xf numFmtId="164" fontId="3" fillId="20" borderId="27" xfId="0" applyNumberFormat="1" applyFont="1" applyFill="1" applyBorder="1" applyAlignment="1">
      <alignment vertical="top"/>
    </xf>
    <xf numFmtId="185" fontId="3" fillId="20" borderId="27" xfId="0" applyNumberFormat="1" applyFont="1" applyFill="1" applyBorder="1" applyAlignment="1">
      <alignment vertical="top"/>
    </xf>
    <xf numFmtId="183" fontId="3" fillId="20" borderId="27" xfId="0" applyNumberFormat="1" applyFont="1" applyFill="1" applyBorder="1" applyAlignment="1">
      <alignment vertical="top"/>
    </xf>
    <xf numFmtId="166" fontId="3" fillId="20" borderId="28" xfId="0" applyNumberFormat="1" applyFont="1" applyFill="1" applyBorder="1" applyAlignment="1">
      <alignment vertical="top"/>
    </xf>
    <xf numFmtId="164" fontId="3" fillId="20" borderId="0" xfId="0" applyNumberFormat="1" applyFont="1" applyFill="1" applyBorder="1" applyAlignment="1">
      <alignment vertical="top"/>
    </xf>
    <xf numFmtId="185" fontId="3" fillId="20" borderId="0" xfId="0" applyNumberFormat="1" applyFont="1" applyFill="1" applyBorder="1" applyAlignment="1">
      <alignment vertical="top"/>
    </xf>
    <xf numFmtId="183" fontId="3" fillId="20" borderId="0" xfId="0" applyNumberFormat="1" applyFont="1" applyFill="1" applyBorder="1" applyAlignment="1">
      <alignment vertical="top"/>
    </xf>
    <xf numFmtId="0" fontId="4" fillId="20" borderId="24" xfId="0" applyFont="1" applyFill="1" applyBorder="1" applyAlignment="1">
      <alignment vertical="top" wrapText="1"/>
    </xf>
    <xf numFmtId="2" fontId="5" fillId="20" borderId="24" xfId="0" applyNumberFormat="1" applyFont="1" applyFill="1" applyBorder="1" applyAlignment="1">
      <alignment vertical="top" wrapText="1"/>
    </xf>
    <xf numFmtId="0" fontId="2" fillId="20" borderId="23" xfId="0" applyFont="1" applyFill="1" applyBorder="1" applyAlignment="1">
      <alignment vertical="top"/>
    </xf>
    <xf numFmtId="0" fontId="2" fillId="20" borderId="24" xfId="0" applyFont="1" applyFill="1" applyBorder="1" applyAlignment="1">
      <alignment vertical="top"/>
    </xf>
    <xf numFmtId="0" fontId="2" fillId="20" borderId="25" xfId="0" applyFont="1" applyFill="1" applyBorder="1" applyAlignment="1">
      <alignment vertical="top"/>
    </xf>
    <xf numFmtId="43" fontId="3" fillId="20" borderId="24" xfId="0" applyNumberFormat="1" applyFont="1" applyFill="1" applyBorder="1" applyAlignment="1">
      <alignment vertical="top"/>
    </xf>
    <xf numFmtId="2" fontId="3" fillId="20" borderId="24" xfId="0" applyNumberFormat="1" applyFont="1" applyFill="1" applyBorder="1" applyAlignment="1">
      <alignment vertical="top"/>
    </xf>
    <xf numFmtId="0" fontId="13" fillId="24" borderId="0" xfId="0" applyFont="1" applyFill="1" applyAlignment="1">
      <alignment vertical="top"/>
    </xf>
    <xf numFmtId="0" fontId="2" fillId="24" borderId="0" xfId="0" applyFont="1" applyFill="1" applyAlignment="1" quotePrefix="1">
      <alignment vertical="top"/>
    </xf>
    <xf numFmtId="183" fontId="2" fillId="20" borderId="15" xfId="0" applyNumberFormat="1" applyFont="1" applyFill="1" applyBorder="1" applyAlignment="1">
      <alignment vertical="top"/>
    </xf>
    <xf numFmtId="0" fontId="2" fillId="24" borderId="0" xfId="0" applyFont="1" applyFill="1" applyAlignment="1">
      <alignment vertical="top"/>
    </xf>
    <xf numFmtId="0" fontId="3" fillId="20" borderId="26" xfId="0" applyFont="1" applyFill="1" applyBorder="1" applyAlignment="1" quotePrefix="1">
      <alignment vertical="top"/>
    </xf>
    <xf numFmtId="0" fontId="3" fillId="20" borderId="14" xfId="0" applyFont="1" applyFill="1" applyBorder="1" applyAlignment="1" quotePrefix="1">
      <alignment vertical="top"/>
    </xf>
    <xf numFmtId="0" fontId="3" fillId="20" borderId="14" xfId="0" applyFont="1" applyFill="1" applyBorder="1" applyAlignment="1">
      <alignment vertical="top" wrapText="1"/>
    </xf>
    <xf numFmtId="0" fontId="6" fillId="20" borderId="14" xfId="0" applyFont="1" applyFill="1" applyBorder="1" applyAlignment="1">
      <alignment horizontal="center"/>
    </xf>
    <xf numFmtId="0" fontId="6" fillId="20" borderId="0" xfId="0" applyFont="1" applyFill="1" applyBorder="1" applyAlignment="1">
      <alignment horizontal="center"/>
    </xf>
    <xf numFmtId="0" fontId="6" fillId="20" borderId="15" xfId="0" applyFont="1" applyFill="1" applyBorder="1" applyAlignment="1">
      <alignment horizontal="center"/>
    </xf>
    <xf numFmtId="0" fontId="2" fillId="24" borderId="0" xfId="0" applyFont="1" applyFill="1" applyBorder="1" applyAlignment="1">
      <alignment vertical="top" wrapText="1"/>
    </xf>
    <xf numFmtId="0" fontId="0" fillId="0" borderId="0" xfId="0" applyAlignment="1">
      <alignment vertical="top"/>
    </xf>
    <xf numFmtId="0" fontId="0" fillId="0" borderId="0" xfId="0" applyBorder="1" applyAlignment="1">
      <alignment vertical="top"/>
    </xf>
    <xf numFmtId="0" fontId="2" fillId="24" borderId="43" xfId="0" applyFont="1" applyFill="1" applyBorder="1" applyAlignment="1">
      <alignment vertical="top" wrapText="1"/>
    </xf>
    <xf numFmtId="0" fontId="2" fillId="24" borderId="0" xfId="0" applyFont="1" applyFill="1" applyBorder="1" applyAlignment="1">
      <alignment horizontal="left" vertical="top" wrapText="1"/>
    </xf>
    <xf numFmtId="0" fontId="0" fillId="0" borderId="0" xfId="0" applyBorder="1" applyAlignment="1">
      <alignment/>
    </xf>
    <xf numFmtId="0" fontId="2" fillId="25" borderId="49" xfId="0" applyFont="1" applyFill="1" applyBorder="1" applyAlignment="1">
      <alignment horizontal="left" vertical="top" wrapText="1"/>
    </xf>
    <xf numFmtId="0" fontId="0" fillId="25" borderId="50" xfId="0" applyFill="1" applyBorder="1" applyAlignment="1">
      <alignment/>
    </xf>
    <xf numFmtId="0" fontId="0" fillId="25" borderId="51" xfId="0" applyFill="1" applyBorder="1" applyAlignment="1">
      <alignment/>
    </xf>
    <xf numFmtId="0" fontId="0" fillId="24" borderId="0" xfId="0" applyFont="1" applyFill="1" applyAlignment="1">
      <alignment vertical="top" wrapText="1"/>
    </xf>
    <xf numFmtId="0" fontId="0" fillId="0" borderId="0" xfId="0" applyAlignment="1">
      <alignment wrapText="1"/>
    </xf>
    <xf numFmtId="0" fontId="7" fillId="24" borderId="49" xfId="46" applyFont="1" applyFill="1" applyBorder="1" applyAlignment="1">
      <alignment horizontal="left" vertical="center" wrapText="1"/>
    </xf>
    <xf numFmtId="0" fontId="7" fillId="24" borderId="50" xfId="46" applyFont="1" applyFill="1" applyBorder="1" applyAlignment="1">
      <alignment horizontal="left" vertical="center" wrapText="1"/>
    </xf>
    <xf numFmtId="0" fontId="7" fillId="24" borderId="51" xfId="46" applyFont="1" applyFill="1" applyBorder="1" applyAlignment="1">
      <alignment horizontal="left" vertical="center" wrapText="1"/>
    </xf>
    <xf numFmtId="0" fontId="3" fillId="20" borderId="52"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0" borderId="39" xfId="0" applyFont="1" applyFill="1" applyBorder="1" applyAlignment="1">
      <alignment horizontal="center" vertical="center" wrapText="1"/>
    </xf>
    <xf numFmtId="0" fontId="3" fillId="20" borderId="52" xfId="0" applyFont="1" applyFill="1" applyBorder="1" applyAlignment="1">
      <alignment horizontal="center" wrapText="1"/>
    </xf>
    <xf numFmtId="0" fontId="3" fillId="20" borderId="53" xfId="0" applyFont="1" applyFill="1" applyBorder="1" applyAlignment="1">
      <alignment horizontal="center" wrapText="1"/>
    </xf>
    <xf numFmtId="0" fontId="3" fillId="20" borderId="39" xfId="0" applyFont="1" applyFill="1" applyBorder="1" applyAlignment="1">
      <alignment horizontal="center" wrapText="1"/>
    </xf>
    <xf numFmtId="0" fontId="2" fillId="24" borderId="0" xfId="0" applyFont="1" applyFill="1" applyAlignment="1">
      <alignment horizontal="left" vertical="top" wrapText="1"/>
    </xf>
    <xf numFmtId="0" fontId="0" fillId="25" borderId="50" xfId="0" applyFill="1" applyBorder="1" applyAlignment="1">
      <alignment vertical="top" wrapText="1"/>
    </xf>
    <xf numFmtId="0" fontId="0" fillId="25" borderId="51" xfId="0" applyFill="1" applyBorder="1" applyAlignment="1">
      <alignment vertical="top" wrapText="1"/>
    </xf>
    <xf numFmtId="0" fontId="2" fillId="24" borderId="54" xfId="0" applyFont="1" applyFill="1" applyBorder="1" applyAlignment="1">
      <alignment vertical="top" wrapText="1"/>
    </xf>
    <xf numFmtId="0" fontId="0" fillId="0" borderId="54" xfId="0" applyBorder="1" applyAlignment="1">
      <alignment vertical="top" wrapText="1"/>
    </xf>
    <xf numFmtId="0" fontId="3" fillId="20" borderId="52" xfId="0" applyFont="1" applyFill="1" applyBorder="1" applyAlignment="1">
      <alignment vertical="top" wrapText="1"/>
    </xf>
    <xf numFmtId="0" fontId="3" fillId="20" borderId="53" xfId="0" applyFont="1" applyFill="1" applyBorder="1" applyAlignment="1">
      <alignment vertical="top" wrapText="1"/>
    </xf>
    <xf numFmtId="0" fontId="3" fillId="20" borderId="39" xfId="0" applyFont="1" applyFill="1" applyBorder="1" applyAlignment="1">
      <alignment vertical="top" wrapText="1"/>
    </xf>
    <xf numFmtId="0" fontId="2" fillId="20" borderId="14" xfId="0" applyFont="1" applyFill="1" applyBorder="1" applyAlignment="1">
      <alignment vertical="top"/>
    </xf>
    <xf numFmtId="0" fontId="2" fillId="20" borderId="0" xfId="0" applyFont="1" applyFill="1" applyBorder="1" applyAlignment="1">
      <alignment vertical="top"/>
    </xf>
    <xf numFmtId="0" fontId="2" fillId="20" borderId="15" xfId="0" applyFont="1" applyFill="1" applyBorder="1" applyAlignment="1">
      <alignment vertical="top"/>
    </xf>
    <xf numFmtId="0" fontId="2" fillId="24" borderId="55" xfId="0" applyFont="1" applyFill="1" applyBorder="1" applyAlignment="1">
      <alignment vertical="top" wrapText="1"/>
    </xf>
    <xf numFmtId="0" fontId="2" fillId="24" borderId="56" xfId="0" applyFont="1" applyFill="1" applyBorder="1" applyAlignment="1">
      <alignment vertical="top" wrapText="1"/>
    </xf>
    <xf numFmtId="0" fontId="2" fillId="25" borderId="49" xfId="0" applyFont="1" applyFill="1" applyBorder="1" applyAlignment="1">
      <alignment vertical="top" wrapText="1"/>
    </xf>
    <xf numFmtId="0" fontId="7" fillId="24" borderId="49" xfId="46" applyFont="1" applyFill="1"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2" fillId="20" borderId="23" xfId="0" applyFont="1" applyFill="1" applyBorder="1" applyAlignment="1">
      <alignment vertical="top" wrapText="1"/>
    </xf>
    <xf numFmtId="0" fontId="2" fillId="20" borderId="24" xfId="0" applyFont="1" applyFill="1" applyBorder="1" applyAlignment="1">
      <alignment vertical="top" wrapText="1"/>
    </xf>
    <xf numFmtId="0" fontId="2" fillId="20" borderId="25" xfId="0" applyFont="1" applyFill="1" applyBorder="1" applyAlignment="1">
      <alignment vertical="top" wrapText="1"/>
    </xf>
    <xf numFmtId="0" fontId="2" fillId="20" borderId="48" xfId="0" applyFont="1" applyFill="1" applyBorder="1" applyAlignment="1">
      <alignment vertical="top" wrapText="1"/>
    </xf>
    <xf numFmtId="0" fontId="2" fillId="20" borderId="23" xfId="0" applyFont="1" applyFill="1" applyBorder="1" applyAlignment="1">
      <alignment vertical="top"/>
    </xf>
    <xf numFmtId="0" fontId="2" fillId="20" borderId="24" xfId="0" applyFont="1" applyFill="1" applyBorder="1" applyAlignment="1">
      <alignment vertical="top"/>
    </xf>
    <xf numFmtId="0" fontId="2" fillId="20" borderId="25"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rgb="FFFF0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7</xdr:col>
      <xdr:colOff>2362200</xdr:colOff>
      <xdr:row>5</xdr:row>
      <xdr:rowOff>152400</xdr:rowOff>
    </xdr:to>
    <xdr:pic>
      <xdr:nvPicPr>
        <xdr:cNvPr id="1" name="Picture 4"/>
        <xdr:cNvPicPr preferRelativeResize="1">
          <a:picLocks noChangeAspect="1"/>
        </xdr:cNvPicPr>
      </xdr:nvPicPr>
      <xdr:blipFill>
        <a:blip r:embed="rId1"/>
        <a:stretch>
          <a:fillRect/>
        </a:stretch>
      </xdr:blipFill>
      <xdr:spPr>
        <a:xfrm>
          <a:off x="9525" y="0"/>
          <a:ext cx="14087475" cy="1095375"/>
        </a:xfrm>
        <a:prstGeom prst="rect">
          <a:avLst/>
        </a:prstGeom>
        <a:noFill/>
        <a:ln w="9525" cmpd="sng">
          <a:noFill/>
        </a:ln>
      </xdr:spPr>
    </xdr:pic>
    <xdr:clientData/>
  </xdr:twoCellAnchor>
  <xdr:twoCellAnchor>
    <xdr:from>
      <xdr:col>0</xdr:col>
      <xdr:colOff>619125</xdr:colOff>
      <xdr:row>6</xdr:row>
      <xdr:rowOff>9525</xdr:rowOff>
    </xdr:from>
    <xdr:to>
      <xdr:col>7</xdr:col>
      <xdr:colOff>1666875</xdr:colOff>
      <xdr:row>11</xdr:row>
      <xdr:rowOff>114300</xdr:rowOff>
    </xdr:to>
    <xdr:sp>
      <xdr:nvSpPr>
        <xdr:cNvPr id="2" name="Text Box 2"/>
        <xdr:cNvSpPr txBox="1">
          <a:spLocks noChangeArrowheads="1"/>
        </xdr:cNvSpPr>
      </xdr:nvSpPr>
      <xdr:spPr>
        <a:xfrm>
          <a:off x="619125" y="1143000"/>
          <a:ext cx="12782550" cy="1343025"/>
        </a:xfrm>
        <a:prstGeom prst="rect">
          <a:avLst/>
        </a:prstGeom>
        <a:solidFill>
          <a:srgbClr val="FFFF00"/>
        </a:solid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Subsection D:  INSTRUCTIONS:  This Medicare Incentive Payment Calculator is for Subsection D Hospitals only and it assumes you will start Meaningful Use in 2011, 2012,  or 2013. If you start later your incentives will be less.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Enter information in yellow boxes for steps 1 - 5 below.
</a:t>
          </a:r>
          <a:r>
            <a:rPr lang="en-US" cap="none" sz="1200" b="1" i="0" u="none" baseline="0">
              <a:solidFill>
                <a:srgbClr val="000000"/>
              </a:solidFill>
              <a:latin typeface="Arial"/>
              <a:ea typeface="Arial"/>
              <a:cs typeface="Arial"/>
            </a:rPr>
            <a:t>2.  If your hospital has no Charity Care Charges or you do not know the Charity Care Charges, skip steps 4 and 5.
</a:t>
          </a:r>
          <a:r>
            <a:rPr lang="en-US" cap="none" sz="1200" b="1" i="0" u="none" baseline="0">
              <a:solidFill>
                <a:srgbClr val="000000"/>
              </a:solidFill>
              <a:latin typeface="Arial"/>
              <a:ea typeface="Arial"/>
              <a:cs typeface="Arial"/>
            </a:rPr>
            <a:t>3.  Your hospital's total incentive payments are displayed in the blue box below.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7</xdr:col>
      <xdr:colOff>2352675</xdr:colOff>
      <xdr:row>6</xdr:row>
      <xdr:rowOff>0</xdr:rowOff>
    </xdr:to>
    <xdr:pic>
      <xdr:nvPicPr>
        <xdr:cNvPr id="1" name="Picture 4"/>
        <xdr:cNvPicPr preferRelativeResize="1">
          <a:picLocks noChangeAspect="1"/>
        </xdr:cNvPicPr>
      </xdr:nvPicPr>
      <xdr:blipFill>
        <a:blip r:embed="rId1"/>
        <a:stretch>
          <a:fillRect/>
        </a:stretch>
      </xdr:blipFill>
      <xdr:spPr>
        <a:xfrm>
          <a:off x="28575" y="0"/>
          <a:ext cx="14058900" cy="1143000"/>
        </a:xfrm>
        <a:prstGeom prst="rect">
          <a:avLst/>
        </a:prstGeom>
        <a:noFill/>
        <a:ln w="9525" cmpd="sng">
          <a:noFill/>
        </a:ln>
      </xdr:spPr>
    </xdr:pic>
    <xdr:clientData/>
  </xdr:twoCellAnchor>
  <xdr:twoCellAnchor>
    <xdr:from>
      <xdr:col>0</xdr:col>
      <xdr:colOff>295275</xdr:colOff>
      <xdr:row>6</xdr:row>
      <xdr:rowOff>76200</xdr:rowOff>
    </xdr:from>
    <xdr:to>
      <xdr:col>7</xdr:col>
      <xdr:colOff>1200150</xdr:colOff>
      <xdr:row>10</xdr:row>
      <xdr:rowOff>180975</xdr:rowOff>
    </xdr:to>
    <xdr:sp>
      <xdr:nvSpPr>
        <xdr:cNvPr id="2" name="Text Box 2"/>
        <xdr:cNvSpPr txBox="1">
          <a:spLocks noChangeArrowheads="1"/>
        </xdr:cNvSpPr>
      </xdr:nvSpPr>
      <xdr:spPr>
        <a:xfrm>
          <a:off x="295275" y="1219200"/>
          <a:ext cx="12639675" cy="866775"/>
        </a:xfrm>
        <a:prstGeom prst="rect">
          <a:avLst/>
        </a:prstGeom>
        <a:solidFill>
          <a:srgbClr val="FFFF00"/>
        </a:solid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CAH:  INSTRUCTIONS:  This Medicare Incentive Payment Calculator is for Critical Access Hospitals only and estimates incentive payments one year at a time.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Enter information in yellow boxes for steps 1A - 6  below.
</a:t>
          </a:r>
          <a:r>
            <a:rPr lang="en-US" cap="none" sz="1200" b="1" i="0" u="none" baseline="0">
              <a:solidFill>
                <a:srgbClr val="000000"/>
              </a:solidFill>
              <a:latin typeface="Arial"/>
              <a:ea typeface="Arial"/>
              <a:cs typeface="Arial"/>
            </a:rPr>
            <a:t>2. Your hospital's total incentive payments are displayed in the blue box below.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7</xdr:col>
      <xdr:colOff>1981200</xdr:colOff>
      <xdr:row>5</xdr:row>
      <xdr:rowOff>95250</xdr:rowOff>
    </xdr:to>
    <xdr:pic>
      <xdr:nvPicPr>
        <xdr:cNvPr id="1" name="Picture 4"/>
        <xdr:cNvPicPr preferRelativeResize="1">
          <a:picLocks noChangeAspect="1"/>
        </xdr:cNvPicPr>
      </xdr:nvPicPr>
      <xdr:blipFill>
        <a:blip r:embed="rId1"/>
        <a:stretch>
          <a:fillRect/>
        </a:stretch>
      </xdr:blipFill>
      <xdr:spPr>
        <a:xfrm>
          <a:off x="19050" y="0"/>
          <a:ext cx="15268575" cy="1143000"/>
        </a:xfrm>
        <a:prstGeom prst="rect">
          <a:avLst/>
        </a:prstGeom>
        <a:noFill/>
        <a:ln w="9525" cmpd="sng">
          <a:noFill/>
        </a:ln>
      </xdr:spPr>
    </xdr:pic>
    <xdr:clientData/>
  </xdr:twoCellAnchor>
  <xdr:twoCellAnchor>
    <xdr:from>
      <xdr:col>0</xdr:col>
      <xdr:colOff>857250</xdr:colOff>
      <xdr:row>5</xdr:row>
      <xdr:rowOff>76200</xdr:rowOff>
    </xdr:from>
    <xdr:to>
      <xdr:col>7</xdr:col>
      <xdr:colOff>485775</xdr:colOff>
      <xdr:row>10</xdr:row>
      <xdr:rowOff>95250</xdr:rowOff>
    </xdr:to>
    <xdr:sp>
      <xdr:nvSpPr>
        <xdr:cNvPr id="2" name="Text Box 2"/>
        <xdr:cNvSpPr txBox="1">
          <a:spLocks noChangeArrowheads="1"/>
        </xdr:cNvSpPr>
      </xdr:nvSpPr>
      <xdr:spPr>
        <a:xfrm>
          <a:off x="857250" y="1123950"/>
          <a:ext cx="12934950" cy="1066800"/>
        </a:xfrm>
        <a:prstGeom prst="rect">
          <a:avLst/>
        </a:prstGeom>
        <a:solidFill>
          <a:srgbClr val="FFFF00"/>
        </a:solid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 Medicaid:  INSTRUCTIONS:  This Medicaid Incentive Payment Calculator is for Acute Care &amp; Critical Access Hospitals and it assumes you will start Meaningful Use by 2016.
1.  Enter information in yellow boxes for steps 1 - 8  below.
2.  Your hospital's total incentive payments are displayed in the blue box below.  This is NOT a 1-year payment.  The total payment will be paid by the state over a 3-6 year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Q64"/>
  <sheetViews>
    <sheetView tabSelected="1" zoomScale="62" zoomScaleNormal="62" zoomScalePageLayoutView="0" workbookViewId="0" topLeftCell="A1">
      <pane ySplit="12" topLeftCell="BM13" activePane="bottomLeft" state="frozen"/>
      <selection pane="topLeft" activeCell="I18" sqref="I18"/>
      <selection pane="bottomLeft" activeCell="H41" sqref="H41"/>
    </sheetView>
  </sheetViews>
  <sheetFormatPr defaultColWidth="9.140625" defaultRowHeight="12.75"/>
  <cols>
    <col min="1" max="1" width="35.28125" style="2" customWidth="1"/>
    <col min="2" max="2" width="44.421875" style="2" customWidth="1"/>
    <col min="3" max="4" width="16.00390625" style="2" customWidth="1"/>
    <col min="5" max="5" width="22.00390625" style="2" customWidth="1"/>
    <col min="6" max="6" width="22.7109375" style="2" customWidth="1"/>
    <col min="7" max="7" width="19.57421875" style="2" customWidth="1"/>
    <col min="8" max="8" width="35.8515625" style="2" customWidth="1"/>
    <col min="9" max="9" width="12.7109375" style="1" customWidth="1"/>
    <col min="10" max="10" width="55.28125" style="1" customWidth="1"/>
    <col min="11" max="16384" width="9.140625" style="1" customWidth="1"/>
  </cols>
  <sheetData>
    <row r="1" spans="1:8" ht="15">
      <c r="A1" s="13"/>
      <c r="B1" s="14"/>
      <c r="C1" s="14"/>
      <c r="D1" s="14"/>
      <c r="E1" s="14"/>
      <c r="F1" s="14"/>
      <c r="G1" s="14"/>
      <c r="H1" s="15"/>
    </row>
    <row r="2" spans="1:8" ht="15">
      <c r="A2" s="10"/>
      <c r="B2" s="11"/>
      <c r="C2" s="11"/>
      <c r="D2" s="11"/>
      <c r="E2" s="11"/>
      <c r="F2" s="11"/>
      <c r="G2" s="11"/>
      <c r="H2" s="12"/>
    </row>
    <row r="3" spans="1:10" ht="14.25" customHeight="1">
      <c r="A3" s="10"/>
      <c r="B3" s="11"/>
      <c r="C3" s="11"/>
      <c r="D3" s="11"/>
      <c r="E3" s="11"/>
      <c r="F3" s="11"/>
      <c r="G3" s="11"/>
      <c r="H3" s="12"/>
      <c r="J3" s="103" t="s">
        <v>1</v>
      </c>
    </row>
    <row r="4" spans="1:8" ht="15">
      <c r="A4" s="10"/>
      <c r="B4" s="11"/>
      <c r="C4" s="11"/>
      <c r="D4" s="11"/>
      <c r="E4" s="11"/>
      <c r="F4" s="11"/>
      <c r="G4" s="11"/>
      <c r="H4" s="12"/>
    </row>
    <row r="5" spans="1:8" ht="15">
      <c r="A5" s="10"/>
      <c r="B5" s="11"/>
      <c r="C5" s="11"/>
      <c r="D5" s="11"/>
      <c r="E5" s="11"/>
      <c r="F5" s="11"/>
      <c r="G5" s="11"/>
      <c r="H5" s="12"/>
    </row>
    <row r="6" spans="1:8" ht="15">
      <c r="A6" s="10"/>
      <c r="B6" s="11"/>
      <c r="C6" s="11"/>
      <c r="D6" s="11"/>
      <c r="E6" s="11"/>
      <c r="F6" s="11"/>
      <c r="G6" s="11"/>
      <c r="H6" s="12"/>
    </row>
    <row r="7" spans="1:8" ht="15">
      <c r="A7" s="10"/>
      <c r="B7" s="11"/>
      <c r="C7" s="11"/>
      <c r="D7" s="11"/>
      <c r="E7" s="11"/>
      <c r="F7" s="11"/>
      <c r="G7" s="11"/>
      <c r="H7" s="12"/>
    </row>
    <row r="8" spans="1:8" ht="15">
      <c r="A8" s="10"/>
      <c r="B8" s="11"/>
      <c r="C8" s="11"/>
      <c r="D8" s="11"/>
      <c r="E8" s="11"/>
      <c r="F8" s="11"/>
      <c r="G8" s="11"/>
      <c r="H8" s="12"/>
    </row>
    <row r="9" spans="1:8" ht="15">
      <c r="A9" s="10"/>
      <c r="B9" s="11"/>
      <c r="C9" s="11"/>
      <c r="D9" s="11"/>
      <c r="E9" s="11"/>
      <c r="F9" s="11"/>
      <c r="G9" s="11"/>
      <c r="H9" s="12"/>
    </row>
    <row r="10" spans="1:8" ht="15">
      <c r="A10" s="10"/>
      <c r="B10" s="11"/>
      <c r="C10" s="11"/>
      <c r="D10" s="11"/>
      <c r="E10" s="11"/>
      <c r="F10" s="11"/>
      <c r="G10" s="11"/>
      <c r="H10" s="12"/>
    </row>
    <row r="11" spans="1:8" ht="37.5" customHeight="1">
      <c r="A11" s="10"/>
      <c r="B11" s="11"/>
      <c r="C11" s="11"/>
      <c r="D11" s="11"/>
      <c r="E11" s="11"/>
      <c r="F11" s="11"/>
      <c r="G11" s="11"/>
      <c r="H11" s="12"/>
    </row>
    <row r="12" spans="1:8" ht="15">
      <c r="A12" s="10"/>
      <c r="B12" s="11"/>
      <c r="C12" s="11"/>
      <c r="D12" s="11"/>
      <c r="E12" s="11"/>
      <c r="F12" s="11"/>
      <c r="G12" s="11"/>
      <c r="H12" s="12"/>
    </row>
    <row r="13" spans="1:8" ht="17.25">
      <c r="A13" s="271" t="s">
        <v>78</v>
      </c>
      <c r="B13" s="272"/>
      <c r="C13" s="272"/>
      <c r="D13" s="272"/>
      <c r="E13" s="272"/>
      <c r="F13" s="272"/>
      <c r="G13" s="272"/>
      <c r="H13" s="273"/>
    </row>
    <row r="14" spans="1:8" ht="17.25">
      <c r="A14" s="271" t="s">
        <v>79</v>
      </c>
      <c r="B14" s="272"/>
      <c r="C14" s="272"/>
      <c r="D14" s="272"/>
      <c r="E14" s="272"/>
      <c r="F14" s="272"/>
      <c r="G14" s="272"/>
      <c r="H14" s="273"/>
    </row>
    <row r="15" spans="1:8" ht="18" thickBot="1">
      <c r="A15" s="78" t="s">
        <v>1</v>
      </c>
      <c r="B15" s="79"/>
      <c r="C15" s="79"/>
      <c r="D15" s="79"/>
      <c r="E15" s="79"/>
      <c r="F15" s="79"/>
      <c r="G15" s="79"/>
      <c r="H15" s="80"/>
    </row>
    <row r="16" spans="1:8" ht="15">
      <c r="A16" s="13"/>
      <c r="B16" s="14"/>
      <c r="C16" s="14"/>
      <c r="D16" s="14"/>
      <c r="E16" s="14"/>
      <c r="F16" s="14"/>
      <c r="G16" s="14"/>
      <c r="H16" s="15"/>
    </row>
    <row r="17" spans="1:8" ht="15">
      <c r="A17" s="16" t="s">
        <v>0</v>
      </c>
      <c r="B17" s="17"/>
      <c r="C17" s="18"/>
      <c r="D17" s="18"/>
      <c r="E17" s="18"/>
      <c r="F17" s="18"/>
      <c r="G17" s="18"/>
      <c r="H17" s="19">
        <v>2000000</v>
      </c>
    </row>
    <row r="18" spans="1:10" ht="15.75" thickBot="1">
      <c r="A18" s="20"/>
      <c r="B18" s="17"/>
      <c r="C18" s="18"/>
      <c r="D18" s="18"/>
      <c r="E18" s="18"/>
      <c r="F18" s="18"/>
      <c r="G18" s="18"/>
      <c r="H18" s="21"/>
      <c r="I18" s="1" t="s">
        <v>1</v>
      </c>
      <c r="J18" s="1" t="s">
        <v>1</v>
      </c>
    </row>
    <row r="19" spans="1:8" ht="15">
      <c r="A19" s="22"/>
      <c r="B19" s="23"/>
      <c r="C19" s="24"/>
      <c r="D19" s="25"/>
      <c r="E19" s="24"/>
      <c r="F19" s="26"/>
      <c r="G19" s="26"/>
      <c r="H19" s="27"/>
    </row>
    <row r="20" spans="1:8" ht="39">
      <c r="A20" s="134" t="s">
        <v>1</v>
      </c>
      <c r="B20" s="135"/>
      <c r="C20" s="127" t="s">
        <v>2</v>
      </c>
      <c r="D20" s="127" t="s">
        <v>3</v>
      </c>
      <c r="E20" s="127" t="s">
        <v>4</v>
      </c>
      <c r="F20" s="127" t="s">
        <v>5</v>
      </c>
      <c r="G20" s="127"/>
      <c r="H20" s="136" t="s">
        <v>52</v>
      </c>
    </row>
    <row r="21" spans="1:8" ht="19.5" customHeight="1">
      <c r="A21" s="28" t="s">
        <v>6</v>
      </c>
      <c r="B21" s="29" t="s">
        <v>7</v>
      </c>
      <c r="C21" s="30">
        <v>1149</v>
      </c>
      <c r="D21" s="31" t="str">
        <f>IF(ISERROR(IF(AND(H39&gt;C21,H39&gt;0),"Y","N")),0,IF(AND(H39&gt;C21,H39&gt;0),"Y","N"))</f>
        <v>N</v>
      </c>
      <c r="E21" s="30">
        <f>IF(ISERROR(H39-(+H39-C21)),0,H39-(+H39-C21))</f>
        <v>1149</v>
      </c>
      <c r="F21" s="32">
        <v>0</v>
      </c>
      <c r="G21" s="32"/>
      <c r="H21" s="33">
        <f>IF(ISERROR(+E21*F21),0,+E21*F21)</f>
        <v>0</v>
      </c>
    </row>
    <row r="22" spans="1:8" ht="15">
      <c r="A22" s="28" t="s">
        <v>8</v>
      </c>
      <c r="B22" s="29" t="s">
        <v>9</v>
      </c>
      <c r="C22" s="30">
        <v>21850</v>
      </c>
      <c r="D22" s="31" t="str">
        <f>IF(ISERROR(IF(AND(H39&lt;C23,H39&gt;C21),"Y","N")),0,IF(AND(H39&lt;C23,H39&gt;C21),"Y","N"))</f>
        <v>N</v>
      </c>
      <c r="E22" s="30">
        <f>IF(ISERROR(IF(H39&gt;C23,C22,IF(H39&gt;C21,(H39-C21),0))),0,IF(H39&gt;C23,C22,IF(H39&gt;C21,(H39-C21),0)))</f>
        <v>0</v>
      </c>
      <c r="F22" s="32">
        <v>200</v>
      </c>
      <c r="G22" s="32"/>
      <c r="H22" s="33">
        <f>IF(ISERROR(+E22*F22),0,+E22*F22)</f>
        <v>0</v>
      </c>
    </row>
    <row r="23" spans="1:8" ht="15">
      <c r="A23" s="28" t="s">
        <v>10</v>
      </c>
      <c r="B23" s="29" t="s">
        <v>11</v>
      </c>
      <c r="C23" s="30">
        <v>23000</v>
      </c>
      <c r="D23" s="31" t="str">
        <f>IF(ISERROR(IF(H39&gt;C23,"Y","N")),0,IF(H39&gt;C23,"Y","N"))</f>
        <v>N</v>
      </c>
      <c r="E23" s="30">
        <f>IF(ISERROR(IF(H39&gt;C23,H39-C23,0)),0,IF(H39&gt;C23,H39-C23,0))</f>
        <v>0</v>
      </c>
      <c r="F23" s="32">
        <v>0</v>
      </c>
      <c r="G23" s="32"/>
      <c r="H23" s="33">
        <f>IF(ISERROR(+E23*F23),0,+E23*F23)</f>
        <v>0</v>
      </c>
    </row>
    <row r="24" spans="1:8" ht="15">
      <c r="A24" s="10"/>
      <c r="B24" s="11"/>
      <c r="C24" s="34"/>
      <c r="D24" s="35"/>
      <c r="E24" s="34"/>
      <c r="F24" s="36"/>
      <c r="G24" s="36"/>
      <c r="H24" s="37"/>
    </row>
    <row r="25" spans="1:8" ht="15">
      <c r="A25" s="20" t="s">
        <v>52</v>
      </c>
      <c r="B25" s="11"/>
      <c r="C25" s="34"/>
      <c r="D25" s="35"/>
      <c r="E25" s="34"/>
      <c r="F25" s="36"/>
      <c r="G25" s="36"/>
      <c r="H25" s="19">
        <f>IF(ISERROR(SUM(H21:H24)),0,SUM(H21:H24))</f>
        <v>0</v>
      </c>
    </row>
    <row r="26" spans="1:8" ht="15.75" thickBot="1">
      <c r="A26" s="38"/>
      <c r="B26" s="39"/>
      <c r="C26" s="40"/>
      <c r="D26" s="41"/>
      <c r="E26" s="40"/>
      <c r="F26" s="42"/>
      <c r="G26" s="42"/>
      <c r="H26" s="43"/>
    </row>
    <row r="27" spans="1:8" ht="15">
      <c r="A27" s="10"/>
      <c r="B27" s="11"/>
      <c r="C27" s="34"/>
      <c r="D27" s="35"/>
      <c r="E27" s="34"/>
      <c r="F27" s="36"/>
      <c r="G27" s="36"/>
      <c r="H27" s="37"/>
    </row>
    <row r="28" spans="1:8" ht="15">
      <c r="A28" s="44" t="s">
        <v>12</v>
      </c>
      <c r="B28" s="11"/>
      <c r="C28" s="34"/>
      <c r="D28" s="35"/>
      <c r="E28" s="34"/>
      <c r="F28" s="36"/>
      <c r="G28" s="36"/>
      <c r="H28" s="19">
        <f>IF(ISERROR(IF(H25&lt;1,0,SUM(H17:H23))),"",IF(H25&lt;1,0,SUM(H17:H23)))</f>
        <v>0</v>
      </c>
    </row>
    <row r="29" spans="1:8" ht="15.75" thickBot="1">
      <c r="A29" s="44"/>
      <c r="B29" s="11"/>
      <c r="C29" s="34"/>
      <c r="D29" s="35"/>
      <c r="E29" s="34"/>
      <c r="F29" s="36"/>
      <c r="G29" s="36"/>
      <c r="H29" s="19"/>
    </row>
    <row r="30" spans="1:11" ht="15">
      <c r="A30" s="22"/>
      <c r="B30" s="23"/>
      <c r="C30" s="24"/>
      <c r="D30" s="25"/>
      <c r="E30" s="24"/>
      <c r="F30" s="26"/>
      <c r="G30" s="26"/>
      <c r="H30" s="27"/>
      <c r="K30" s="145" t="s">
        <v>1</v>
      </c>
    </row>
    <row r="31" spans="1:8" ht="15" customHeight="1">
      <c r="A31" s="288" t="s">
        <v>53</v>
      </c>
      <c r="B31" s="289"/>
      <c r="C31" s="289"/>
      <c r="D31" s="289"/>
      <c r="E31" s="289"/>
      <c r="F31" s="289"/>
      <c r="G31" s="289"/>
      <c r="H31" s="290"/>
    </row>
    <row r="32" spans="1:11" ht="15">
      <c r="A32" s="45" t="s">
        <v>30</v>
      </c>
      <c r="B32" s="46" t="s">
        <v>13</v>
      </c>
      <c r="C32" s="46" t="s">
        <v>1</v>
      </c>
      <c r="D32" s="46" t="s">
        <v>1</v>
      </c>
      <c r="E32" s="46" t="s">
        <v>1</v>
      </c>
      <c r="F32" s="46" t="s">
        <v>14</v>
      </c>
      <c r="G32" s="46" t="s">
        <v>51</v>
      </c>
      <c r="H32" s="47" t="s">
        <v>91</v>
      </c>
      <c r="K32" s="89" t="s">
        <v>1</v>
      </c>
    </row>
    <row r="33" spans="1:8" ht="87.75" customHeight="1">
      <c r="A33" s="131" t="s">
        <v>44</v>
      </c>
      <c r="B33" s="132" t="s">
        <v>81</v>
      </c>
      <c r="C33" s="132" t="s">
        <v>82</v>
      </c>
      <c r="D33" s="132" t="s">
        <v>15</v>
      </c>
      <c r="E33" s="132" t="s">
        <v>84</v>
      </c>
      <c r="F33" s="132" t="s">
        <v>93</v>
      </c>
      <c r="G33" s="132" t="s">
        <v>92</v>
      </c>
      <c r="H33" s="133" t="s">
        <v>95</v>
      </c>
    </row>
    <row r="34" spans="1:10" ht="15">
      <c r="A34" s="48">
        <f>IF(ISERROR(+H42),0,+H42)</f>
        <v>0</v>
      </c>
      <c r="B34" s="30">
        <f>IF(ISERROR(+H43),0,+H43)</f>
        <v>0</v>
      </c>
      <c r="C34" s="30">
        <f>IF(ISERROR(+H44),0,+H44)</f>
        <v>0</v>
      </c>
      <c r="D34" s="30">
        <f>IF(ISERROR(+H45),0,+H45)</f>
        <v>0</v>
      </c>
      <c r="E34" s="30">
        <f>IF(ISERROR(IF(H45=0,1,H45)-IF(H44=0,1,H44)),0,IF(H45=0,1,H45)-IF(H44=0,1,H44))</f>
        <v>0</v>
      </c>
      <c r="F34" s="49">
        <f>IF(ISERROR(IF(E34=0,1,E34)/IF(H45=0,1,H45)),0,IF(E34=0,1,E34)/IF(H45=0,1,H45))</f>
        <v>1</v>
      </c>
      <c r="G34" s="30">
        <f>IF(ISERROR(+F34*B34),0,+F34*B34)</f>
        <v>0</v>
      </c>
      <c r="H34" s="50">
        <f>IF(ISERROR(IF(+A34/G34&gt;1,1,A34/G34)),0,IF(+A34/G34&gt;1,1,A34/G34))</f>
        <v>0</v>
      </c>
      <c r="J34" s="1" t="s">
        <v>1</v>
      </c>
    </row>
    <row r="35" spans="1:10" ht="15">
      <c r="A35" s="44"/>
      <c r="B35" s="11"/>
      <c r="C35" s="34"/>
      <c r="D35" s="35"/>
      <c r="E35" s="34"/>
      <c r="F35" s="36"/>
      <c r="G35" s="36"/>
      <c r="H35" s="19"/>
      <c r="J35" s="89" t="s">
        <v>1</v>
      </c>
    </row>
    <row r="36" spans="1:10" ht="24">
      <c r="A36" s="44" t="s">
        <v>16</v>
      </c>
      <c r="B36" s="11"/>
      <c r="C36" s="34"/>
      <c r="D36" s="35"/>
      <c r="E36" s="34"/>
      <c r="F36" s="36"/>
      <c r="G36" s="36"/>
      <c r="H36" s="51">
        <f>IF(ISERROR(+H34),0,+H34)</f>
        <v>0</v>
      </c>
      <c r="J36" s="170" t="s">
        <v>1</v>
      </c>
    </row>
    <row r="37" spans="1:10" ht="15" thickBot="1">
      <c r="A37" s="10"/>
      <c r="B37" s="11"/>
      <c r="C37" s="11"/>
      <c r="D37" s="11"/>
      <c r="E37" s="11"/>
      <c r="F37" s="11"/>
      <c r="G37" s="11"/>
      <c r="H37" s="12"/>
      <c r="J37" s="103"/>
    </row>
    <row r="38" spans="1:11" ht="37.5" customHeight="1" thickBot="1">
      <c r="A38" s="280" t="s">
        <v>107</v>
      </c>
      <c r="B38" s="281"/>
      <c r="C38" s="281"/>
      <c r="D38" s="281"/>
      <c r="E38" s="281"/>
      <c r="F38" s="281"/>
      <c r="G38" s="281"/>
      <c r="H38" s="282"/>
      <c r="J38" s="170"/>
      <c r="K38" s="169"/>
    </row>
    <row r="39" spans="1:11" ht="24" customHeight="1" thickBot="1">
      <c r="A39" s="172" t="s">
        <v>17</v>
      </c>
      <c r="B39" s="278" t="s">
        <v>101</v>
      </c>
      <c r="C39" s="279"/>
      <c r="D39" s="279"/>
      <c r="E39" s="279"/>
      <c r="F39" s="279"/>
      <c r="G39" s="279"/>
      <c r="H39" s="122"/>
      <c r="J39" s="170" t="s">
        <v>1</v>
      </c>
      <c r="K39" s="169"/>
    </row>
    <row r="40" spans="1:11" ht="21" customHeight="1" thickBot="1">
      <c r="A40" s="173" t="s">
        <v>18</v>
      </c>
      <c r="B40" s="91" t="s">
        <v>19</v>
      </c>
      <c r="C40" s="3"/>
      <c r="D40" s="6"/>
      <c r="E40" s="6"/>
      <c r="F40" s="6"/>
      <c r="G40" s="6"/>
      <c r="H40" s="122"/>
      <c r="J40" s="170"/>
      <c r="K40" s="169"/>
    </row>
    <row r="41" spans="1:11" ht="21" customHeight="1" thickBot="1">
      <c r="A41" s="174" t="s">
        <v>20</v>
      </c>
      <c r="B41" s="92" t="s">
        <v>21</v>
      </c>
      <c r="C41" s="3"/>
      <c r="D41" s="9"/>
      <c r="E41" s="9"/>
      <c r="F41" s="9"/>
      <c r="G41" s="9"/>
      <c r="H41" s="122">
        <v>0</v>
      </c>
      <c r="J41" s="170" t="s">
        <v>1</v>
      </c>
      <c r="K41" s="169"/>
    </row>
    <row r="42" spans="1:11" ht="15" customHeight="1" thickBot="1">
      <c r="A42" s="73"/>
      <c r="B42" s="93" t="s">
        <v>66</v>
      </c>
      <c r="C42" s="74"/>
      <c r="D42" s="75"/>
      <c r="E42" s="75"/>
      <c r="F42" s="75"/>
      <c r="G42" s="75"/>
      <c r="H42" s="123">
        <f>IF(ISERROR(SUM(H40:H41)),0,SUM(H40:H41))</f>
        <v>0</v>
      </c>
      <c r="J42" s="170"/>
      <c r="K42" s="169"/>
    </row>
    <row r="43" spans="1:17" ht="24" customHeight="1" thickBot="1">
      <c r="A43" s="172" t="s">
        <v>22</v>
      </c>
      <c r="B43" s="90" t="s">
        <v>69</v>
      </c>
      <c r="C43" s="3"/>
      <c r="D43" s="5"/>
      <c r="E43" s="5"/>
      <c r="F43" s="5"/>
      <c r="G43" s="5"/>
      <c r="H43" s="122"/>
      <c r="J43" s="283" t="s">
        <v>1</v>
      </c>
      <c r="K43" s="284"/>
      <c r="L43" s="284"/>
      <c r="M43" s="284"/>
      <c r="N43" s="284"/>
      <c r="O43" s="284"/>
      <c r="P43" s="284"/>
      <c r="Q43" s="284"/>
    </row>
    <row r="44" spans="1:11" ht="35.25" customHeight="1">
      <c r="A44" s="152" t="s">
        <v>23</v>
      </c>
      <c r="B44" s="274" t="s">
        <v>54</v>
      </c>
      <c r="C44" s="275"/>
      <c r="D44" s="275"/>
      <c r="E44" s="275"/>
      <c r="F44" s="276"/>
      <c r="G44" s="160"/>
      <c r="H44" s="122">
        <v>0</v>
      </c>
      <c r="I44" s="1" t="s">
        <v>1</v>
      </c>
      <c r="J44" s="169"/>
      <c r="K44" s="169"/>
    </row>
    <row r="45" spans="1:8" ht="30.75" customHeight="1" thickBot="1">
      <c r="A45" s="161" t="s">
        <v>24</v>
      </c>
      <c r="B45" s="144" t="s">
        <v>49</v>
      </c>
      <c r="C45" s="144"/>
      <c r="D45" s="144"/>
      <c r="E45" s="144"/>
      <c r="F45" s="277">
        <f>IF(ISERROR(IF(AND(H44&gt;0,H45&lt;=0),"You MUST enter a TOTAL CHARGES amount if you entered CHARITY CARE CHARGES","")),"",IF(AND(H44&gt;0,H45&lt;=0),"You MUST enter a TOTAL CHARGES amount if you entered CHARITY CARE CHARGES",""))</f>
      </c>
      <c r="G45" s="277"/>
      <c r="H45" s="122">
        <v>0</v>
      </c>
    </row>
    <row r="46" spans="1:8" ht="15">
      <c r="A46" s="10"/>
      <c r="B46" s="11"/>
      <c r="C46" s="11"/>
      <c r="D46" s="11"/>
      <c r="E46" s="11"/>
      <c r="F46" s="11"/>
      <c r="G46" s="11"/>
      <c r="H46" s="12"/>
    </row>
    <row r="47" spans="1:8" ht="26.25" customHeight="1">
      <c r="A47" s="20"/>
      <c r="B47" s="67" t="s">
        <v>25</v>
      </c>
      <c r="C47" s="67" t="s">
        <v>26</v>
      </c>
      <c r="D47" s="11"/>
      <c r="E47" s="11"/>
      <c r="F47" s="11"/>
      <c r="G47" s="11"/>
      <c r="H47" s="12"/>
    </row>
    <row r="48" spans="1:8" ht="15">
      <c r="A48" s="68"/>
      <c r="B48" s="69">
        <v>1</v>
      </c>
      <c r="C48" s="70">
        <v>1</v>
      </c>
      <c r="D48" s="71"/>
      <c r="E48" s="11"/>
      <c r="F48" s="11"/>
      <c r="G48" s="11"/>
      <c r="H48" s="12"/>
    </row>
    <row r="49" spans="1:8" ht="15">
      <c r="A49" s="68"/>
      <c r="B49" s="69">
        <v>2</v>
      </c>
      <c r="C49" s="70">
        <v>0.75</v>
      </c>
      <c r="D49" s="71"/>
      <c r="E49" s="11"/>
      <c r="F49" s="11"/>
      <c r="G49" s="11"/>
      <c r="H49" s="12"/>
    </row>
    <row r="50" spans="1:8" ht="15">
      <c r="A50" s="68"/>
      <c r="B50" s="69">
        <v>3</v>
      </c>
      <c r="C50" s="70">
        <v>0.5</v>
      </c>
      <c r="D50" s="71"/>
      <c r="E50" s="11"/>
      <c r="F50" s="11"/>
      <c r="G50" s="11"/>
      <c r="H50" s="12"/>
    </row>
    <row r="51" spans="1:10" ht="15">
      <c r="A51" s="68"/>
      <c r="B51" s="69">
        <v>4</v>
      </c>
      <c r="C51" s="70">
        <v>0.25</v>
      </c>
      <c r="D51" s="71"/>
      <c r="E51" s="11"/>
      <c r="F51" s="11"/>
      <c r="G51" s="11"/>
      <c r="H51" s="12"/>
      <c r="J51" s="112"/>
    </row>
    <row r="52" spans="1:10" ht="15">
      <c r="A52" s="68"/>
      <c r="B52" s="71"/>
      <c r="C52" s="71"/>
      <c r="D52" s="71"/>
      <c r="E52" s="11"/>
      <c r="F52" s="11"/>
      <c r="G52" s="11"/>
      <c r="H52" s="12"/>
      <c r="J52" s="112"/>
    </row>
    <row r="53" spans="1:10" ht="60">
      <c r="A53" s="68"/>
      <c r="B53" s="110" t="s">
        <v>0</v>
      </c>
      <c r="C53" s="146" t="s">
        <v>100</v>
      </c>
      <c r="D53" s="146" t="s">
        <v>99</v>
      </c>
      <c r="E53" s="146" t="s">
        <v>52</v>
      </c>
      <c r="F53" s="147" t="s">
        <v>16</v>
      </c>
      <c r="G53" s="148" t="s">
        <v>26</v>
      </c>
      <c r="H53" s="149" t="s">
        <v>74</v>
      </c>
      <c r="J53" s="112"/>
    </row>
    <row r="54" spans="1:10" ht="15">
      <c r="A54" s="68" t="s">
        <v>55</v>
      </c>
      <c r="B54" s="115">
        <f>IF(ISERROR(+$H$17),0,+$H$17)</f>
        <v>2000000</v>
      </c>
      <c r="C54" s="116">
        <f>IF(ISERROR(IF(H39&gt;C23,C22,IF(H39&gt;C21,(H39-C21),0))),0,IF(H39&gt;C23,C22,IF(H39&gt;C21,(H39-C21),0)))</f>
        <v>0</v>
      </c>
      <c r="D54" s="117">
        <v>200</v>
      </c>
      <c r="E54" s="116">
        <f>IF(ISERROR(+C54*D54),"",+C54*D54)</f>
        <v>0</v>
      </c>
      <c r="F54" s="118">
        <f>IF(ISERROR(+$H$36),"",+$H$36)</f>
        <v>0</v>
      </c>
      <c r="G54" s="119">
        <f>IF(ISERROR(+C48),"",+C48)</f>
        <v>1</v>
      </c>
      <c r="H54" s="120">
        <f>IF(ISERROR((((B54)+E54)*G54)*F54),0,((((B54)+E54)*G54)*F54))</f>
        <v>0</v>
      </c>
      <c r="J54" s="113" t="s">
        <v>1</v>
      </c>
    </row>
    <row r="55" spans="1:10" ht="15">
      <c r="A55" s="68" t="s">
        <v>56</v>
      </c>
      <c r="B55" s="84">
        <f>IF(ISERROR(+$H$17),0,+$H$17)</f>
        <v>2000000</v>
      </c>
      <c r="C55" s="111">
        <f>IF(ISERROR(IF(H39&gt;C23,C22,IF(H39&gt;C21,(H39-C21),0))),0,IF(H39&gt;C23,C22,IF(H39&gt;C21,(H39-C21),0)))</f>
        <v>0</v>
      </c>
      <c r="D55" s="29">
        <v>200</v>
      </c>
      <c r="E55" s="111">
        <f>IF(ISERROR(+C55*D55),"",+C55*D55)</f>
        <v>0</v>
      </c>
      <c r="F55" s="114">
        <f>IF(ISERROR(+$H$36),"",+$H$36)</f>
        <v>0</v>
      </c>
      <c r="G55" s="85">
        <f>IF(ISERROR(+C49),"",+C49)</f>
        <v>0.75</v>
      </c>
      <c r="H55" s="81">
        <f>IF(ISERROR((((B55)+E55)*G55)*F55),0,((((B55)+E55)*G55)*F55))</f>
        <v>0</v>
      </c>
      <c r="J55" s="113" t="s">
        <v>1</v>
      </c>
    </row>
    <row r="56" spans="1:10" ht="15">
      <c r="A56" s="68" t="s">
        <v>57</v>
      </c>
      <c r="B56" s="84">
        <f>IF(ISERROR(+$H$17),0,+$H$17)</f>
        <v>2000000</v>
      </c>
      <c r="C56" s="111">
        <f>IF(ISERROR(IF(H39&gt;C23,C22,IF(H39&gt;C21,(H39-C21),0))),0,IF(H39&gt;C23,C22,IF(H39&gt;C21,(H39-C21),0)))</f>
        <v>0</v>
      </c>
      <c r="D56" s="29">
        <v>200</v>
      </c>
      <c r="E56" s="111">
        <f>IF(ISERROR(+C56*D56),"",+C56*D56)</f>
        <v>0</v>
      </c>
      <c r="F56" s="114">
        <f>IF(ISERROR(+$H$36),"",+$H$36)</f>
        <v>0</v>
      </c>
      <c r="G56" s="85">
        <f>IF(ISERROR(+C50),"",+C50)</f>
        <v>0.5</v>
      </c>
      <c r="H56" s="81">
        <f>IF(ISERROR((((B56)+E56)*G56)*F56),0,((((B56)+E56)*G56)*F56))</f>
        <v>0</v>
      </c>
      <c r="J56" s="113" t="s">
        <v>1</v>
      </c>
    </row>
    <row r="57" spans="1:10" ht="15">
      <c r="A57" s="68" t="s">
        <v>58</v>
      </c>
      <c r="B57" s="84">
        <f>IF(ISERROR(+$H$17),0,+$H$17)</f>
        <v>2000000</v>
      </c>
      <c r="C57" s="111">
        <f>IF(ISERROR(IF(H39&gt;C23,C22,IF(H39&gt;C21,(H39-C21),0))),0,IF(H39&gt;C23,C22,IF(H39&gt;C21,(H39-C21),0)))</f>
        <v>0</v>
      </c>
      <c r="D57" s="29">
        <v>200</v>
      </c>
      <c r="E57" s="111">
        <f>IF(ISERROR(+C57*D57),"",+C57*D57)</f>
        <v>0</v>
      </c>
      <c r="F57" s="114">
        <f>IF(ISERROR(+$H$36),"",+$H$36)</f>
        <v>0</v>
      </c>
      <c r="G57" s="85">
        <f>IF(ISERROR(+C51),"",+C51)</f>
        <v>0.25</v>
      </c>
      <c r="H57" s="81">
        <f>IF(ISERROR((((B57)+E57)*G57)*F57),0,((((B57)+E57)*G57)*F57))</f>
        <v>0</v>
      </c>
      <c r="J57" s="113" t="s">
        <v>1</v>
      </c>
    </row>
    <row r="58" spans="1:10" ht="15">
      <c r="A58" s="68" t="s">
        <v>1</v>
      </c>
      <c r="B58" s="71"/>
      <c r="C58" s="71"/>
      <c r="D58" s="71"/>
      <c r="E58" s="71"/>
      <c r="F58" s="71"/>
      <c r="G58" s="71"/>
      <c r="H58" s="94" t="s">
        <v>1</v>
      </c>
      <c r="J58" s="112"/>
    </row>
    <row r="59" spans="1:10" ht="15" thickBot="1">
      <c r="A59" s="66"/>
      <c r="B59" s="39"/>
      <c r="C59" s="39"/>
      <c r="D59" s="39"/>
      <c r="E59" s="39"/>
      <c r="F59" s="39"/>
      <c r="G59" s="39"/>
      <c r="H59" s="72"/>
      <c r="J59" s="112"/>
    </row>
    <row r="60" spans="1:8" ht="15">
      <c r="A60" s="10"/>
      <c r="B60" s="11"/>
      <c r="C60" s="11"/>
      <c r="D60" s="11"/>
      <c r="E60" s="11"/>
      <c r="F60" s="11"/>
      <c r="G60" s="11"/>
      <c r="H60" s="12"/>
    </row>
    <row r="61" spans="1:8" ht="27.75" customHeight="1">
      <c r="A61" s="157" t="s">
        <v>27</v>
      </c>
      <c r="B61" s="158"/>
      <c r="C61" s="158"/>
      <c r="D61" s="158"/>
      <c r="E61" s="158"/>
      <c r="F61" s="158"/>
      <c r="G61" s="159" t="str">
        <f>IF(ISERROR(IF(OR(H61=0,H61=""),"Please Enter Addtional Data in Steps 1 - 5 Above","")),"",IF(OR(H61=0,H61=""),"Please Enter Addtional Data in Steps 1 - 5 Above",""))</f>
        <v>Please Enter Addtional Data in Steps 1 - 5 Above</v>
      </c>
      <c r="H61" s="162">
        <f>IF(ISERROR(IF(OR(SUM(H54:H58)=0,F45="You MUST enter a TOTAL CHARGES amount if you entered CHARITY CARE CHARGES"),"",SUM(H54:H58))),"",IF(OR(SUM(H54:H58)=0,F45="You MUST enter a TOTAL CHARGES amount if you entered CHARITY CARE CHARGES"),"",SUM(H54:H58)))</f>
      </c>
    </row>
    <row r="62" spans="1:8" ht="22.5" customHeight="1">
      <c r="A62" s="150" t="s">
        <v>96</v>
      </c>
      <c r="B62" s="11"/>
      <c r="C62" s="11"/>
      <c r="D62" s="11"/>
      <c r="E62" s="11"/>
      <c r="F62" s="11"/>
      <c r="G62" s="11"/>
      <c r="H62" s="12"/>
    </row>
    <row r="63" spans="1:8" ht="15" thickBot="1">
      <c r="A63" s="66"/>
      <c r="B63" s="39"/>
      <c r="C63" s="39"/>
      <c r="D63" s="39"/>
      <c r="E63" s="39"/>
      <c r="F63" s="39"/>
      <c r="G63" s="39"/>
      <c r="H63" s="72"/>
    </row>
    <row r="64" spans="1:8" ht="34.5" customHeight="1" thickBot="1">
      <c r="A64" s="285" t="s">
        <v>59</v>
      </c>
      <c r="B64" s="286"/>
      <c r="C64" s="286"/>
      <c r="D64" s="286"/>
      <c r="E64" s="286"/>
      <c r="F64" s="286"/>
      <c r="G64" s="286"/>
      <c r="H64" s="287"/>
    </row>
  </sheetData>
  <sheetProtection password="F415" sheet="1" selectLockedCells="1"/>
  <mergeCells count="9">
    <mergeCell ref="J43:Q43"/>
    <mergeCell ref="A64:H64"/>
    <mergeCell ref="A31:H31"/>
    <mergeCell ref="A14:H14"/>
    <mergeCell ref="A13:H13"/>
    <mergeCell ref="B44:F44"/>
    <mergeCell ref="F45:G45"/>
    <mergeCell ref="B39:G39"/>
    <mergeCell ref="A38:H38"/>
  </mergeCells>
  <conditionalFormatting sqref="F45">
    <cfRule type="expression" priority="1" dxfId="0" stopIfTrue="1">
      <formula>LEFT(F45,8)="You MUST"</formula>
    </cfRule>
  </conditionalFormatting>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N61"/>
  <sheetViews>
    <sheetView zoomScale="62" zoomScaleNormal="62" zoomScalePageLayoutView="0" workbookViewId="0" topLeftCell="A1">
      <pane ySplit="11" topLeftCell="BM19" activePane="bottomLeft" state="frozen"/>
      <selection pane="topLeft" activeCell="H39" sqref="H39"/>
      <selection pane="bottomLeft" activeCell="H36" sqref="H36"/>
    </sheetView>
  </sheetViews>
  <sheetFormatPr defaultColWidth="9.140625" defaultRowHeight="12.75"/>
  <cols>
    <col min="1" max="1" width="24.00390625" style="2" customWidth="1"/>
    <col min="2" max="2" width="29.7109375" style="2" customWidth="1"/>
    <col min="3" max="3" width="22.00390625" style="2" customWidth="1"/>
    <col min="4" max="4" width="19.00390625" style="2" customWidth="1"/>
    <col min="5" max="5" width="23.140625" style="2" customWidth="1"/>
    <col min="6" max="6" width="22.7109375" style="2" customWidth="1"/>
    <col min="7" max="7" width="35.421875" style="2" customWidth="1"/>
    <col min="8" max="8" width="35.7109375" style="2" customWidth="1"/>
    <col min="9" max="9" width="9.00390625" style="1" customWidth="1"/>
    <col min="10" max="10" width="15.421875" style="1" customWidth="1"/>
    <col min="11" max="14" width="9.140625" style="1" hidden="1" customWidth="1"/>
    <col min="15" max="16384" width="9.140625" style="1" customWidth="1"/>
  </cols>
  <sheetData>
    <row r="1" spans="1:8" ht="15">
      <c r="A1" s="13"/>
      <c r="B1" s="14"/>
      <c r="C1" s="14"/>
      <c r="D1" s="14"/>
      <c r="E1" s="14"/>
      <c r="F1" s="14"/>
      <c r="G1" s="14"/>
      <c r="H1" s="15"/>
    </row>
    <row r="2" spans="1:8" ht="15">
      <c r="A2" s="10"/>
      <c r="B2" s="11"/>
      <c r="C2" s="11"/>
      <c r="D2" s="11"/>
      <c r="E2" s="11"/>
      <c r="F2" s="11"/>
      <c r="G2" s="11"/>
      <c r="H2" s="12"/>
    </row>
    <row r="3" spans="1:8" ht="15">
      <c r="A3" s="10"/>
      <c r="B3" s="11"/>
      <c r="C3" s="11"/>
      <c r="D3" s="11"/>
      <c r="E3" s="11"/>
      <c r="F3" s="11"/>
      <c r="G3" s="11"/>
      <c r="H3" s="12"/>
    </row>
    <row r="4" spans="1:8" ht="15">
      <c r="A4" s="10"/>
      <c r="B4" s="11"/>
      <c r="C4" s="11"/>
      <c r="D4" s="11"/>
      <c r="E4" s="11"/>
      <c r="F4" s="11"/>
      <c r="G4" s="11"/>
      <c r="H4" s="12"/>
    </row>
    <row r="5" spans="1:8" ht="15">
      <c r="A5" s="10"/>
      <c r="B5" s="11"/>
      <c r="C5" s="11"/>
      <c r="D5" s="11"/>
      <c r="E5" s="11"/>
      <c r="F5" s="11"/>
      <c r="G5" s="11"/>
      <c r="H5" s="12"/>
    </row>
    <row r="6" spans="1:8" ht="15">
      <c r="A6" s="10"/>
      <c r="B6" s="11"/>
      <c r="C6" s="11"/>
      <c r="D6" s="11"/>
      <c r="E6" s="11"/>
      <c r="F6" s="11"/>
      <c r="G6" s="11"/>
      <c r="H6" s="12"/>
    </row>
    <row r="7" spans="1:8" ht="15">
      <c r="A7" s="10"/>
      <c r="B7" s="11"/>
      <c r="C7" s="11"/>
      <c r="D7" s="11"/>
      <c r="E7" s="11"/>
      <c r="F7" s="11"/>
      <c r="G7" s="11"/>
      <c r="H7" s="12"/>
    </row>
    <row r="8" spans="1:8" ht="15">
      <c r="A8" s="10"/>
      <c r="B8" s="11"/>
      <c r="C8" s="11"/>
      <c r="D8" s="11"/>
      <c r="E8" s="11"/>
      <c r="F8" s="11"/>
      <c r="G8" s="11"/>
      <c r="H8" s="12"/>
    </row>
    <row r="9" spans="1:8" ht="15">
      <c r="A9" s="10"/>
      <c r="B9" s="11"/>
      <c r="C9" s="11"/>
      <c r="D9" s="11"/>
      <c r="E9" s="11"/>
      <c r="F9" s="11"/>
      <c r="G9" s="11"/>
      <c r="H9" s="12"/>
    </row>
    <row r="10" spans="1:8" ht="15">
      <c r="A10" s="10"/>
      <c r="B10" s="11"/>
      <c r="C10" s="11"/>
      <c r="D10" s="11"/>
      <c r="E10" s="11"/>
      <c r="F10" s="11"/>
      <c r="G10" s="11"/>
      <c r="H10" s="12"/>
    </row>
    <row r="11" spans="1:8" ht="15">
      <c r="A11" s="10"/>
      <c r="B11" s="11"/>
      <c r="C11" s="11"/>
      <c r="D11" s="11"/>
      <c r="E11" s="11"/>
      <c r="F11" s="11"/>
      <c r="G11" s="11"/>
      <c r="H11" s="12"/>
    </row>
    <row r="12" spans="1:8" ht="17.25">
      <c r="A12" s="271" t="s">
        <v>78</v>
      </c>
      <c r="B12" s="272"/>
      <c r="C12" s="272"/>
      <c r="D12" s="272"/>
      <c r="E12" s="272"/>
      <c r="F12" s="272"/>
      <c r="G12" s="272"/>
      <c r="H12" s="273"/>
    </row>
    <row r="13" spans="1:8" ht="17.25">
      <c r="A13" s="271" t="s">
        <v>80</v>
      </c>
      <c r="B13" s="272"/>
      <c r="C13" s="272"/>
      <c r="D13" s="272"/>
      <c r="E13" s="272"/>
      <c r="F13" s="272"/>
      <c r="G13" s="272"/>
      <c r="H13" s="273"/>
    </row>
    <row r="14" spans="1:12" ht="15" thickBot="1">
      <c r="A14" s="10"/>
      <c r="B14" s="11"/>
      <c r="C14" s="11"/>
      <c r="D14" s="11"/>
      <c r="E14" s="11"/>
      <c r="F14" s="11"/>
      <c r="G14" s="11"/>
      <c r="H14" s="12"/>
      <c r="L14" s="1" t="s">
        <v>1</v>
      </c>
    </row>
    <row r="15" spans="1:12" ht="15">
      <c r="A15" s="22"/>
      <c r="B15" s="23"/>
      <c r="C15" s="24"/>
      <c r="D15" s="25"/>
      <c r="E15" s="24"/>
      <c r="F15" s="26"/>
      <c r="G15" s="26"/>
      <c r="H15" s="27"/>
      <c r="L15" s="86" t="s">
        <v>1</v>
      </c>
    </row>
    <row r="16" spans="1:8" ht="15" customHeight="1">
      <c r="A16" s="288" t="str">
        <f>IF(ISERROR('Subsection D Hospitals'!A31),0,'Subsection D Hospitals'!A31)</f>
        <v>Medicare Share = M / (T * C)</v>
      </c>
      <c r="B16" s="289"/>
      <c r="C16" s="289"/>
      <c r="D16" s="289"/>
      <c r="E16" s="289"/>
      <c r="F16" s="289"/>
      <c r="G16" s="289"/>
      <c r="H16" s="290"/>
    </row>
    <row r="17" spans="1:8" ht="15">
      <c r="A17" s="45" t="s">
        <v>30</v>
      </c>
      <c r="B17" s="46" t="s">
        <v>13</v>
      </c>
      <c r="C17" s="46" t="s">
        <v>1</v>
      </c>
      <c r="D17" s="46" t="s">
        <v>1</v>
      </c>
      <c r="E17" s="46" t="s">
        <v>1</v>
      </c>
      <c r="F17" s="46" t="s">
        <v>14</v>
      </c>
      <c r="G17" s="46" t="s">
        <v>51</v>
      </c>
      <c r="H17" s="47" t="s">
        <v>91</v>
      </c>
    </row>
    <row r="18" spans="1:10" ht="90" customHeight="1">
      <c r="A18" s="131" t="str">
        <f>IF(ISERROR('Subsection D Hospitals'!A33),0,'Subsection D Hospitals'!A33)</f>
        <v># of total Medicare Inpatient Bed Days for Part A Beneficiaries (+) Part C Beneficiaries</v>
      </c>
      <c r="B18" s="132" t="s">
        <v>81</v>
      </c>
      <c r="C18" s="132" t="s">
        <v>82</v>
      </c>
      <c r="D18" s="132" t="s">
        <v>15</v>
      </c>
      <c r="E18" s="132" t="s">
        <v>84</v>
      </c>
      <c r="F18" s="132" t="s">
        <v>93</v>
      </c>
      <c r="G18" s="132" t="s">
        <v>92</v>
      </c>
      <c r="H18" s="133" t="s">
        <v>95</v>
      </c>
      <c r="I18" s="1" t="s">
        <v>1</v>
      </c>
      <c r="J18" s="1" t="s">
        <v>1</v>
      </c>
    </row>
    <row r="19" spans="1:12" ht="15">
      <c r="A19" s="48">
        <f>IF(ISERROR(+H34),0,+H34)</f>
        <v>0</v>
      </c>
      <c r="B19" s="30">
        <f>IF(ISERROR(+H35),0,+H35)</f>
        <v>0</v>
      </c>
      <c r="C19" s="30">
        <f>IF(ISERROR(+H36),0,+H36)</f>
        <v>0</v>
      </c>
      <c r="D19" s="30">
        <f>IF(ISERROR(+H37),0,+H37)</f>
        <v>0</v>
      </c>
      <c r="E19" s="30">
        <f>IF(ISERROR(+D19-C19),0,+D19-C19)</f>
        <v>0</v>
      </c>
      <c r="F19" s="49">
        <f>IF(ISERROR(IF(E19=0,1,E19)/IF(H37=0,1,H37)),0,IF(E19=0,1,E19)/IF(H37=0,1,H37))</f>
        <v>1</v>
      </c>
      <c r="G19" s="30">
        <f>IF(ISERROR(+B19*F19),0,+B19*F19)</f>
        <v>0</v>
      </c>
      <c r="H19" s="50">
        <f>IF(ISERROR(IF(A19/G19&gt;1,1,A19/G19)),"",IF(A19/G19&gt;1,1,A19/G19))</f>
      </c>
      <c r="L19" s="1" t="s">
        <v>1</v>
      </c>
    </row>
    <row r="20" spans="1:8" ht="15">
      <c r="A20" s="44" t="s">
        <v>1</v>
      </c>
      <c r="B20" s="11" t="s">
        <v>1</v>
      </c>
      <c r="C20" s="34"/>
      <c r="D20" s="35"/>
      <c r="E20" s="34"/>
      <c r="F20" s="36"/>
      <c r="G20" s="36"/>
      <c r="H20" s="19"/>
    </row>
    <row r="21" spans="1:8" ht="15">
      <c r="A21" s="44" t="str">
        <f>IF(ISERROR('Subsection D Hospitals'!A36),0,'Subsection D Hospitals'!A36)</f>
        <v>Medicare Share:</v>
      </c>
      <c r="B21" s="11"/>
      <c r="C21" s="34" t="s">
        <v>1</v>
      </c>
      <c r="D21" s="35" t="s">
        <v>1</v>
      </c>
      <c r="E21" s="34" t="s">
        <v>1</v>
      </c>
      <c r="F21" s="36" t="s">
        <v>1</v>
      </c>
      <c r="G21" s="36" t="s">
        <v>1</v>
      </c>
      <c r="H21" s="51">
        <f>IF(ISERROR(+H19),"",+H19)</f>
      </c>
    </row>
    <row r="22" spans="1:10" ht="15.75" thickBot="1">
      <c r="A22" s="52"/>
      <c r="B22" s="39"/>
      <c r="C22" s="40"/>
      <c r="D22" s="41"/>
      <c r="E22" s="40"/>
      <c r="F22" s="42"/>
      <c r="G22" s="42"/>
      <c r="H22" s="53"/>
      <c r="J22" s="1" t="s">
        <v>1</v>
      </c>
    </row>
    <row r="23" spans="1:8" ht="15">
      <c r="A23" s="54"/>
      <c r="B23" s="14"/>
      <c r="C23" s="55"/>
      <c r="D23" s="56"/>
      <c r="E23" s="55"/>
      <c r="F23" s="57"/>
      <c r="G23" s="57"/>
      <c r="H23" s="58"/>
    </row>
    <row r="24" spans="1:8" ht="13.5" customHeight="1">
      <c r="A24" s="291" t="s">
        <v>28</v>
      </c>
      <c r="B24" s="292"/>
      <c r="C24" s="292"/>
      <c r="D24" s="292"/>
      <c r="E24" s="292"/>
      <c r="F24" s="292"/>
      <c r="G24" s="292"/>
      <c r="H24" s="293"/>
    </row>
    <row r="25" spans="1:8" ht="78.75" customHeight="1">
      <c r="A25" s="126" t="s">
        <v>46</v>
      </c>
      <c r="B25" s="127" t="s">
        <v>47</v>
      </c>
      <c r="C25" s="127" t="s">
        <v>48</v>
      </c>
      <c r="D25" s="127" t="s">
        <v>50</v>
      </c>
      <c r="E25" s="128" t="s">
        <v>45</v>
      </c>
      <c r="F25" s="129" t="s">
        <v>62</v>
      </c>
      <c r="G25" s="129"/>
      <c r="H25" s="130"/>
    </row>
    <row r="26" spans="1:8" ht="15">
      <c r="A26" s="59">
        <f>IF(ISERROR(+H38),0,+H38)</f>
        <v>0</v>
      </c>
      <c r="B26" s="60">
        <f>IF(ISERROR(+H39),0,+H39)</f>
        <v>0</v>
      </c>
      <c r="C26" s="61">
        <f>IF(ISERROR(+H41),0,+H41)</f>
        <v>0</v>
      </c>
      <c r="D26" s="102">
        <f>IF(ISERROR(+H21),"",+H21)</f>
      </c>
      <c r="E26" s="82">
        <v>0.2</v>
      </c>
      <c r="F26" s="104">
        <f>IF(ISERROR(IF(D26+E26&gt;1,1,D26+E26)),0,IF(D26+E26&gt;1,1,D26+E26))</f>
        <v>0</v>
      </c>
      <c r="G26" s="62"/>
      <c r="H26" s="101"/>
    </row>
    <row r="27" spans="1:8" ht="15">
      <c r="A27" s="63"/>
      <c r="B27" s="17"/>
      <c r="C27" s="17"/>
      <c r="D27" s="17"/>
      <c r="E27" s="17"/>
      <c r="F27" s="64"/>
      <c r="G27" s="17"/>
      <c r="H27" s="65"/>
    </row>
    <row r="28" spans="1:8" ht="15">
      <c r="A28" s="44" t="s">
        <v>85</v>
      </c>
      <c r="B28" s="11"/>
      <c r="C28" s="34"/>
      <c r="D28" s="35"/>
      <c r="E28" s="34"/>
      <c r="F28" s="36"/>
      <c r="G28" s="36"/>
      <c r="H28" s="105">
        <f>IF(ISERROR(+F26),0,+F26)</f>
        <v>0</v>
      </c>
    </row>
    <row r="29" spans="1:8" ht="15.75" thickBot="1">
      <c r="A29" s="52"/>
      <c r="B29" s="39"/>
      <c r="C29" s="40"/>
      <c r="D29" s="41"/>
      <c r="E29" s="40"/>
      <c r="F29" s="42"/>
      <c r="G29" s="42"/>
      <c r="H29" s="53"/>
    </row>
    <row r="30" spans="1:8" ht="15.75" thickBot="1">
      <c r="A30" s="44"/>
      <c r="B30" s="11"/>
      <c r="C30" s="34"/>
      <c r="D30" s="35"/>
      <c r="E30" s="34"/>
      <c r="F30" s="36"/>
      <c r="G30" s="36"/>
      <c r="H30" s="51"/>
    </row>
    <row r="31" spans="1:8" ht="37.5" customHeight="1" thickBot="1">
      <c r="A31" s="280" t="s">
        <v>108</v>
      </c>
      <c r="B31" s="295"/>
      <c r="C31" s="295"/>
      <c r="D31" s="295"/>
      <c r="E31" s="295"/>
      <c r="F31" s="295"/>
      <c r="G31" s="295"/>
      <c r="H31" s="296"/>
    </row>
    <row r="32" spans="1:14" ht="15.75" thickBot="1">
      <c r="A32" s="171" t="s">
        <v>60</v>
      </c>
      <c r="B32" s="175" t="s">
        <v>19</v>
      </c>
      <c r="C32" s="3"/>
      <c r="D32" s="5"/>
      <c r="E32" s="5"/>
      <c r="F32" s="5"/>
      <c r="G32" s="5"/>
      <c r="H32" s="176"/>
      <c r="K32" s="137" t="s">
        <v>87</v>
      </c>
      <c r="L32" s="137" t="s">
        <v>87</v>
      </c>
      <c r="M32" s="137" t="s">
        <v>87</v>
      </c>
      <c r="N32" s="137" t="s">
        <v>87</v>
      </c>
    </row>
    <row r="33" spans="1:14" ht="15.75" thickBot="1">
      <c r="A33" s="7" t="s">
        <v>61</v>
      </c>
      <c r="B33" s="8" t="s">
        <v>21</v>
      </c>
      <c r="C33" s="3"/>
      <c r="D33" s="9"/>
      <c r="E33" s="9"/>
      <c r="F33" s="9"/>
      <c r="G33" s="9"/>
      <c r="H33" s="107"/>
      <c r="K33" s="137" t="s">
        <v>89</v>
      </c>
      <c r="L33" s="137" t="s">
        <v>89</v>
      </c>
      <c r="M33" s="137" t="s">
        <v>89</v>
      </c>
      <c r="N33" s="137" t="s">
        <v>89</v>
      </c>
    </row>
    <row r="34" spans="1:14" ht="21" customHeight="1" thickBot="1">
      <c r="A34" s="73"/>
      <c r="B34" s="76" t="s">
        <v>66</v>
      </c>
      <c r="C34" s="74"/>
      <c r="D34" s="75"/>
      <c r="E34" s="75"/>
      <c r="F34" s="75"/>
      <c r="G34" s="75"/>
      <c r="H34" s="99">
        <f>IF(ISERROR(SUM(H32:H33)),0,SUM(H32:H33))</f>
        <v>0</v>
      </c>
      <c r="K34" s="137" t="s">
        <v>87</v>
      </c>
      <c r="L34" s="137" t="s">
        <v>87</v>
      </c>
      <c r="M34" s="137" t="s">
        <v>87</v>
      </c>
      <c r="N34" s="137" t="s">
        <v>87</v>
      </c>
    </row>
    <row r="35" spans="1:14" ht="15">
      <c r="A35" s="95" t="s">
        <v>29</v>
      </c>
      <c r="B35" s="96" t="s">
        <v>67</v>
      </c>
      <c r="C35" s="97"/>
      <c r="D35" s="97"/>
      <c r="E35" s="97"/>
      <c r="F35" s="97"/>
      <c r="G35" s="97"/>
      <c r="H35" s="106"/>
      <c r="K35" s="137" t="s">
        <v>87</v>
      </c>
      <c r="L35" s="137" t="s">
        <v>87</v>
      </c>
      <c r="M35" s="137" t="s">
        <v>87</v>
      </c>
      <c r="N35" s="137" t="s">
        <v>87</v>
      </c>
    </row>
    <row r="36" spans="1:14" ht="30.75" customHeight="1">
      <c r="A36" s="156" t="s">
        <v>22</v>
      </c>
      <c r="B36" s="274" t="s">
        <v>98</v>
      </c>
      <c r="C36" s="284"/>
      <c r="D36" s="284"/>
      <c r="E36" s="284"/>
      <c r="F36" s="284"/>
      <c r="G36" s="98"/>
      <c r="H36" s="154">
        <v>0</v>
      </c>
      <c r="K36" s="139" t="s">
        <v>89</v>
      </c>
      <c r="L36" s="138" t="s">
        <v>87</v>
      </c>
      <c r="M36" s="139" t="s">
        <v>89</v>
      </c>
      <c r="N36" s="138" t="s">
        <v>87</v>
      </c>
    </row>
    <row r="37" spans="1:14" s="121" customFormat="1" ht="33.75" customHeight="1">
      <c r="A37" s="151" t="s">
        <v>23</v>
      </c>
      <c r="B37" s="142" t="s">
        <v>49</v>
      </c>
      <c r="E37" s="83"/>
      <c r="F37" s="294">
        <f>IF(ISERROR(IF(AND(H36&gt;0,H37&lt;=0),"You MUST enter a TOTAL CHARGES amount if you entered CHARITY CARE CHARGES","")),"",IF(AND(H36&gt;0,H37&lt;=0),"You MUST enter a TOTAL CHARGES amount if you entered CHARITY CARE CHARGES",""))</f>
      </c>
      <c r="G37" s="278"/>
      <c r="H37" s="154">
        <v>0</v>
      </c>
      <c r="K37" s="140" t="s">
        <v>89</v>
      </c>
      <c r="L37" s="140" t="s">
        <v>89</v>
      </c>
      <c r="M37" s="141" t="s">
        <v>87</v>
      </c>
      <c r="N37" s="141" t="s">
        <v>87</v>
      </c>
    </row>
    <row r="38" spans="1:14" ht="15">
      <c r="A38" s="100" t="s">
        <v>24</v>
      </c>
      <c r="B38" s="83" t="s">
        <v>65</v>
      </c>
      <c r="C38" s="100"/>
      <c r="D38" s="83"/>
      <c r="E38" s="3"/>
      <c r="F38" s="3"/>
      <c r="G38" s="4"/>
      <c r="H38" s="108">
        <v>0</v>
      </c>
      <c r="K38" s="137" t="s">
        <v>87</v>
      </c>
      <c r="L38" s="137" t="s">
        <v>87</v>
      </c>
      <c r="M38" s="137" t="s">
        <v>87</v>
      </c>
      <c r="N38" s="137" t="s">
        <v>87</v>
      </c>
    </row>
    <row r="39" spans="1:14" ht="15">
      <c r="A39" s="100" t="s">
        <v>63</v>
      </c>
      <c r="B39" s="83" t="s">
        <v>64</v>
      </c>
      <c r="C39" s="100"/>
      <c r="D39" s="83"/>
      <c r="E39" s="3"/>
      <c r="F39" s="3"/>
      <c r="G39" s="4"/>
      <c r="H39" s="109">
        <v>0</v>
      </c>
      <c r="K39" s="137" t="s">
        <v>87</v>
      </c>
      <c r="L39" s="137" t="s">
        <v>87</v>
      </c>
      <c r="M39" s="137" t="s">
        <v>87</v>
      </c>
      <c r="N39" s="137" t="s">
        <v>87</v>
      </c>
    </row>
    <row r="40" spans="1:14" ht="16.5" customHeight="1">
      <c r="A40" s="10"/>
      <c r="B40" s="77"/>
      <c r="C40" s="11"/>
      <c r="D40" s="11"/>
      <c r="E40" s="11"/>
      <c r="F40" s="11"/>
      <c r="G40" s="36"/>
      <c r="H40" s="87"/>
      <c r="K40" s="137"/>
      <c r="L40" s="137"/>
      <c r="M40" s="137"/>
      <c r="N40" s="137"/>
    </row>
    <row r="41" spans="1:14" ht="15">
      <c r="A41" s="10"/>
      <c r="B41" s="77" t="s">
        <v>48</v>
      </c>
      <c r="C41" s="11"/>
      <c r="D41" s="11"/>
      <c r="E41" s="11"/>
      <c r="F41" s="11"/>
      <c r="G41" s="36"/>
      <c r="H41" s="88">
        <f>IF(ISERROR(IF(AND(H37&gt;=0,H37&lt;&gt;" "),+H38+H39,0)),"",IF(AND(H37&gt;=0,H37&lt;&gt;" "),+H38+H39,0))</f>
        <v>0</v>
      </c>
      <c r="K41" s="138" t="s">
        <v>88</v>
      </c>
      <c r="L41" s="139" t="s">
        <v>90</v>
      </c>
      <c r="M41" s="138" t="s">
        <v>88</v>
      </c>
      <c r="N41" s="138" t="s">
        <v>88</v>
      </c>
    </row>
    <row r="42" spans="1:8" ht="15.75" thickBot="1">
      <c r="A42" s="52"/>
      <c r="B42" s="39"/>
      <c r="C42" s="40"/>
      <c r="D42" s="41"/>
      <c r="E42" s="40"/>
      <c r="F42" s="42"/>
      <c r="G42" s="42"/>
      <c r="H42" s="53"/>
    </row>
    <row r="43" spans="1:8" ht="15">
      <c r="A43" s="44"/>
      <c r="B43" s="11"/>
      <c r="C43" s="34"/>
      <c r="D43" s="35"/>
      <c r="E43" s="34"/>
      <c r="F43" s="36"/>
      <c r="G43" s="36"/>
      <c r="H43" s="51" t="s">
        <v>1</v>
      </c>
    </row>
    <row r="44" spans="1:11" ht="28.5" customHeight="1">
      <c r="A44" s="157" t="s">
        <v>83</v>
      </c>
      <c r="B44" s="158"/>
      <c r="C44" s="165"/>
      <c r="D44" s="165"/>
      <c r="E44" s="165"/>
      <c r="F44" s="166"/>
      <c r="G44" s="159" t="str">
        <f>IF(ISERROR(IF(OR(H44=0,H44=""),"Please Enter Addtional Data in Steps 1 - 6 Above","")),"",IF(OR(H44=0,H44=""),"Please Enter Addtional Data in Steps 1 - 6 Above",""))</f>
        <v>Please Enter Addtional Data in Steps 1 - 6 Above</v>
      </c>
      <c r="H44" s="162">
        <f>IF(ISERROR(IF(OR(H41=0,F37="You MUST enter a TOTAL CHARGES amount if you entered CHARITY CARE CHARGES"),"",F26*H41)),"",IF(OR(H41=0,F37="You MUST enter a TOTAL CHARGES amount if you entered CHARITY CARE CHARGES"),"",F26*H41))</f>
      </c>
      <c r="K44" s="124" t="s">
        <v>1</v>
      </c>
    </row>
    <row r="45" spans="1:11" ht="21.75" customHeight="1">
      <c r="A45" s="125" t="s">
        <v>97</v>
      </c>
      <c r="B45" s="35"/>
      <c r="C45" s="34"/>
      <c r="D45" s="35"/>
      <c r="E45" s="34"/>
      <c r="F45" s="36"/>
      <c r="G45" s="36"/>
      <c r="H45" s="88" t="s">
        <v>1</v>
      </c>
      <c r="K45" s="124"/>
    </row>
    <row r="46" spans="1:8" ht="15.75" thickBot="1">
      <c r="A46" s="44"/>
      <c r="B46" s="11"/>
      <c r="C46" s="34"/>
      <c r="D46" s="35"/>
      <c r="E46" s="34"/>
      <c r="F46" s="36"/>
      <c r="G46" s="36"/>
      <c r="H46" s="51"/>
    </row>
    <row r="47" spans="1:8" ht="40.5" customHeight="1" thickBot="1">
      <c r="A47" s="285" t="s">
        <v>59</v>
      </c>
      <c r="B47" s="286"/>
      <c r="C47" s="286"/>
      <c r="D47" s="286"/>
      <c r="E47" s="286"/>
      <c r="F47" s="286"/>
      <c r="G47" s="286"/>
      <c r="H47" s="287"/>
    </row>
    <row r="61" ht="15">
      <c r="H61" s="164"/>
    </row>
  </sheetData>
  <sheetProtection password="F415" sheet="1" selectLockedCells="1"/>
  <mergeCells count="8">
    <mergeCell ref="A16:H16"/>
    <mergeCell ref="A47:H47"/>
    <mergeCell ref="A24:H24"/>
    <mergeCell ref="A12:H12"/>
    <mergeCell ref="A13:H13"/>
    <mergeCell ref="F37:G37"/>
    <mergeCell ref="B36:F36"/>
    <mergeCell ref="A31:H31"/>
  </mergeCells>
  <conditionalFormatting sqref="F37">
    <cfRule type="expression" priority="1" dxfId="1" stopIfTrue="1">
      <formula>LEFT(F37,8)="You MUST"</formula>
    </cfRule>
  </conditionalFormatting>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V81"/>
  <sheetViews>
    <sheetView zoomScale="60" zoomScaleNormal="60" zoomScalePageLayoutView="0" workbookViewId="0" topLeftCell="B1">
      <pane ySplit="11" topLeftCell="BM37" activePane="bottomLeft" state="frozen"/>
      <selection pane="topLeft" activeCell="H39" sqref="H39"/>
      <selection pane="bottomLeft" activeCell="H39" sqref="H39"/>
    </sheetView>
  </sheetViews>
  <sheetFormatPr defaultColWidth="9.140625" defaultRowHeight="16.5" customHeight="1"/>
  <cols>
    <col min="1" max="1" width="30.7109375" style="164" customWidth="1"/>
    <col min="2" max="2" width="38.8515625" style="164" customWidth="1"/>
    <col min="3" max="3" width="40.7109375" style="164" customWidth="1"/>
    <col min="4" max="4" width="15.28125" style="164" customWidth="1"/>
    <col min="5" max="5" width="20.28125" style="164" customWidth="1"/>
    <col min="6" max="6" width="20.8515625" style="164" customWidth="1"/>
    <col min="7" max="7" width="32.8515625" style="164" customWidth="1"/>
    <col min="8" max="8" width="30.140625" style="164" customWidth="1"/>
    <col min="9" max="9" width="14.28125" style="164" customWidth="1"/>
    <col min="10" max="10" width="5.7109375" style="164" customWidth="1"/>
    <col min="11" max="11" width="13.28125" style="164" customWidth="1"/>
    <col min="12" max="12" width="12.7109375" style="164" customWidth="1"/>
    <col min="13" max="13" width="9.140625" style="164" customWidth="1"/>
    <col min="14" max="14" width="10.421875" style="164" bestFit="1" customWidth="1"/>
    <col min="15" max="16384" width="9.140625" style="164" customWidth="1"/>
  </cols>
  <sheetData>
    <row r="1" spans="1:8" ht="16.5" customHeight="1">
      <c r="A1" s="177"/>
      <c r="B1" s="178"/>
      <c r="C1" s="178"/>
      <c r="D1" s="178"/>
      <c r="E1" s="178"/>
      <c r="F1" s="178"/>
      <c r="G1" s="178"/>
      <c r="H1" s="179"/>
    </row>
    <row r="2" spans="1:8" ht="16.5" customHeight="1">
      <c r="A2" s="180"/>
      <c r="B2" s="158"/>
      <c r="C2" s="158"/>
      <c r="D2" s="158"/>
      <c r="E2" s="158"/>
      <c r="F2" s="158"/>
      <c r="G2" s="158"/>
      <c r="H2" s="181"/>
    </row>
    <row r="3" spans="1:8" ht="16.5" customHeight="1">
      <c r="A3" s="180"/>
      <c r="B3" s="158"/>
      <c r="C3" s="158"/>
      <c r="D3" s="158"/>
      <c r="E3" s="158"/>
      <c r="F3" s="158"/>
      <c r="G3" s="158"/>
      <c r="H3" s="181"/>
    </row>
    <row r="4" spans="1:8" ht="16.5" customHeight="1">
      <c r="A4" s="180"/>
      <c r="B4" s="158"/>
      <c r="C4" s="158"/>
      <c r="D4" s="158"/>
      <c r="E4" s="158"/>
      <c r="F4" s="158"/>
      <c r="G4" s="158"/>
      <c r="H4" s="181"/>
    </row>
    <row r="5" spans="1:8" ht="16.5" customHeight="1">
      <c r="A5" s="180"/>
      <c r="B5" s="158"/>
      <c r="C5" s="158"/>
      <c r="D5" s="158"/>
      <c r="E5" s="158"/>
      <c r="F5" s="158"/>
      <c r="G5" s="158"/>
      <c r="H5" s="181"/>
    </row>
    <row r="6" spans="1:8" ht="16.5" customHeight="1">
      <c r="A6" s="180"/>
      <c r="B6" s="158"/>
      <c r="C6" s="158"/>
      <c r="D6" s="158"/>
      <c r="E6" s="158"/>
      <c r="F6" s="158"/>
      <c r="G6" s="158"/>
      <c r="H6" s="181"/>
    </row>
    <row r="7" spans="1:8" ht="16.5" customHeight="1">
      <c r="A7" s="180"/>
      <c r="B7" s="158"/>
      <c r="C7" s="158"/>
      <c r="D7" s="158"/>
      <c r="E7" s="158"/>
      <c r="F7" s="158"/>
      <c r="G7" s="158"/>
      <c r="H7" s="181"/>
    </row>
    <row r="8" spans="1:8" ht="16.5" customHeight="1">
      <c r="A8" s="180"/>
      <c r="B8" s="158"/>
      <c r="C8" s="158"/>
      <c r="D8" s="158"/>
      <c r="E8" s="158"/>
      <c r="F8" s="158"/>
      <c r="G8" s="158"/>
      <c r="H8" s="181"/>
    </row>
    <row r="9" spans="1:8" ht="16.5" customHeight="1">
      <c r="A9" s="180"/>
      <c r="B9" s="158"/>
      <c r="C9" s="158"/>
      <c r="D9" s="158"/>
      <c r="E9" s="158"/>
      <c r="F9" s="158"/>
      <c r="G9" s="158"/>
      <c r="H9" s="181"/>
    </row>
    <row r="10" spans="1:8" ht="16.5" customHeight="1">
      <c r="A10" s="180"/>
      <c r="B10" s="158"/>
      <c r="C10" s="158"/>
      <c r="D10" s="158"/>
      <c r="E10" s="158"/>
      <c r="F10" s="158"/>
      <c r="G10" s="158"/>
      <c r="H10" s="181"/>
    </row>
    <row r="11" spans="1:8" ht="16.5" customHeight="1">
      <c r="A11" s="180"/>
      <c r="B11" s="158"/>
      <c r="C11" s="158"/>
      <c r="D11" s="158"/>
      <c r="E11" s="158"/>
      <c r="F11" s="158"/>
      <c r="G11" s="158"/>
      <c r="H11" s="181"/>
    </row>
    <row r="12" spans="1:8" ht="16.5" customHeight="1">
      <c r="A12" s="302" t="s">
        <v>78</v>
      </c>
      <c r="B12" s="303"/>
      <c r="C12" s="303"/>
      <c r="D12" s="303"/>
      <c r="E12" s="303"/>
      <c r="F12" s="303"/>
      <c r="G12" s="303"/>
      <c r="H12" s="304"/>
    </row>
    <row r="13" spans="1:8" ht="16.5" customHeight="1">
      <c r="A13" s="302" t="s">
        <v>106</v>
      </c>
      <c r="B13" s="303"/>
      <c r="C13" s="303"/>
      <c r="D13" s="303"/>
      <c r="E13" s="303"/>
      <c r="F13" s="303"/>
      <c r="G13" s="303"/>
      <c r="H13" s="304"/>
    </row>
    <row r="14" spans="1:8" ht="16.5" customHeight="1" thickBot="1">
      <c r="A14" s="180"/>
      <c r="B14" s="158"/>
      <c r="C14" s="158"/>
      <c r="D14" s="158"/>
      <c r="E14" s="158"/>
      <c r="F14" s="158"/>
      <c r="G14" s="158"/>
      <c r="H14" s="181"/>
    </row>
    <row r="15" spans="1:9" ht="16.5" customHeight="1">
      <c r="A15" s="182"/>
      <c r="B15" s="183"/>
      <c r="C15" s="178"/>
      <c r="D15" s="178"/>
      <c r="E15" s="178"/>
      <c r="F15" s="178"/>
      <c r="G15" s="178"/>
      <c r="H15" s="179"/>
      <c r="I15" s="184"/>
    </row>
    <row r="16" spans="1:9" ht="16.5" customHeight="1">
      <c r="A16" s="185" t="s">
        <v>0</v>
      </c>
      <c r="B16" s="186"/>
      <c r="C16" s="158"/>
      <c r="D16" s="158"/>
      <c r="E16" s="158"/>
      <c r="F16" s="158"/>
      <c r="G16" s="158"/>
      <c r="H16" s="187">
        <v>2000000</v>
      </c>
      <c r="I16" s="184"/>
    </row>
    <row r="17" spans="1:9" ht="16.5" customHeight="1" thickBot="1">
      <c r="A17" s="188"/>
      <c r="B17" s="189"/>
      <c r="C17" s="190"/>
      <c r="D17" s="190"/>
      <c r="E17" s="190"/>
      <c r="F17" s="190"/>
      <c r="G17" s="190"/>
      <c r="H17" s="191"/>
      <c r="I17" s="184"/>
    </row>
    <row r="18" spans="1:9" ht="16.5" customHeight="1">
      <c r="A18" s="185"/>
      <c r="B18" s="186"/>
      <c r="C18" s="158"/>
      <c r="D18" s="158"/>
      <c r="E18" s="158"/>
      <c r="F18" s="158"/>
      <c r="G18" s="158"/>
      <c r="H18" s="192"/>
      <c r="I18" s="184"/>
    </row>
    <row r="19" spans="1:9" ht="45.75" customHeight="1">
      <c r="A19" s="193" t="s">
        <v>1</v>
      </c>
      <c r="B19" s="146"/>
      <c r="C19" s="146" t="s">
        <v>2</v>
      </c>
      <c r="D19" s="146" t="s">
        <v>3</v>
      </c>
      <c r="E19" s="146" t="s">
        <v>4</v>
      </c>
      <c r="F19" s="146" t="s">
        <v>5</v>
      </c>
      <c r="G19" s="146"/>
      <c r="H19" s="194" t="s">
        <v>52</v>
      </c>
      <c r="I19" s="184"/>
    </row>
    <row r="20" spans="1:9" ht="16.5" customHeight="1">
      <c r="A20" s="195" t="s">
        <v>6</v>
      </c>
      <c r="B20" s="147" t="s">
        <v>7</v>
      </c>
      <c r="C20" s="196">
        <v>1149</v>
      </c>
      <c r="D20" s="196" t="str">
        <f>IF(ISERROR(IF(AND(H38&gt;C20,H38&gt;0),"Y","N")),0,IF(AND(H38&gt;C20,H38&gt;0),"Y","N"))</f>
        <v>N</v>
      </c>
      <c r="E20" s="196">
        <f>IF(ISERROR(H38-(+H38-C20)),0,H38-(+H38-C20))</f>
        <v>1149</v>
      </c>
      <c r="F20" s="197">
        <v>0</v>
      </c>
      <c r="G20" s="197"/>
      <c r="H20" s="198">
        <f>IF(ISERROR(+E20*F20),0,+E20*F20)</f>
        <v>0</v>
      </c>
      <c r="I20" s="184"/>
    </row>
    <row r="21" spans="1:9" ht="16.5" customHeight="1">
      <c r="A21" s="195" t="s">
        <v>8</v>
      </c>
      <c r="B21" s="147" t="s">
        <v>9</v>
      </c>
      <c r="C21" s="196">
        <v>21850</v>
      </c>
      <c r="D21" s="196" t="str">
        <f>IF(ISERROR(IF(AND(H38&lt;C22,H38&gt;C20),"Y","N")),0,IF(AND(H38&lt;C22,H38&gt;C20),"Y","N"))</f>
        <v>N</v>
      </c>
      <c r="E21" s="196">
        <f>IF(ISERROR(IF(H38&gt;C22,C21,IF(H38&gt;C20,(H38-C20),0))),0,IF(H38&gt;C22,C21,IF(H38&gt;C20,(H38-C20),0)))</f>
        <v>0</v>
      </c>
      <c r="F21" s="197">
        <v>200</v>
      </c>
      <c r="G21" s="197"/>
      <c r="H21" s="198">
        <f>IF(ISERROR(+E21*F21),0,+E21*F21)</f>
        <v>0</v>
      </c>
      <c r="I21" s="184"/>
    </row>
    <row r="22" spans="1:9" ht="16.5" customHeight="1">
      <c r="A22" s="195" t="s">
        <v>10</v>
      </c>
      <c r="B22" s="147" t="s">
        <v>11</v>
      </c>
      <c r="C22" s="196">
        <v>23000</v>
      </c>
      <c r="D22" s="196" t="str">
        <f>IF(ISERROR(IF(H38&gt;C22,"Y","N")),0,IF(H38&gt;C22,"Y","N"))</f>
        <v>N</v>
      </c>
      <c r="E22" s="196">
        <f>IF(ISERROR(IF(H38&gt;C22,H38-C22,0)),0,IF(H38&gt;C22,H38-C22,0))</f>
        <v>0</v>
      </c>
      <c r="F22" s="197">
        <v>0</v>
      </c>
      <c r="G22" s="197"/>
      <c r="H22" s="198">
        <f>IF(ISERROR(+E22*F22),0,+E22*F22)</f>
        <v>0</v>
      </c>
      <c r="I22" s="184"/>
    </row>
    <row r="23" spans="1:9" ht="16.5" customHeight="1">
      <c r="A23" s="180"/>
      <c r="B23" s="158"/>
      <c r="C23" s="165"/>
      <c r="D23" s="165"/>
      <c r="E23" s="165"/>
      <c r="F23" s="166"/>
      <c r="G23" s="166"/>
      <c r="H23" s="199"/>
      <c r="I23" s="184"/>
    </row>
    <row r="24" spans="1:9" ht="16.5" customHeight="1">
      <c r="A24" s="157" t="s">
        <v>52</v>
      </c>
      <c r="B24" s="158"/>
      <c r="C24" s="165"/>
      <c r="D24" s="165"/>
      <c r="E24" s="165"/>
      <c r="F24" s="166"/>
      <c r="G24" s="166"/>
      <c r="H24" s="200">
        <f>IF(ISERROR(SUM(H20:H23)),0,SUM(H20:H23))</f>
        <v>0</v>
      </c>
      <c r="I24" s="184"/>
    </row>
    <row r="25" spans="1:9" ht="16.5" customHeight="1" thickBot="1">
      <c r="A25" s="201"/>
      <c r="B25" s="190"/>
      <c r="C25" s="202"/>
      <c r="D25" s="202"/>
      <c r="E25" s="202"/>
      <c r="F25" s="203"/>
      <c r="G25" s="203"/>
      <c r="H25" s="204"/>
      <c r="I25" s="184"/>
    </row>
    <row r="26" spans="1:9" ht="16.5" customHeight="1">
      <c r="A26" s="180"/>
      <c r="B26" s="158"/>
      <c r="C26" s="165"/>
      <c r="D26" s="165"/>
      <c r="E26" s="165"/>
      <c r="F26" s="166"/>
      <c r="G26" s="166"/>
      <c r="H26" s="199"/>
      <c r="I26" s="184"/>
    </row>
    <row r="27" spans="1:9" ht="16.5" customHeight="1">
      <c r="A27" s="157" t="s">
        <v>12</v>
      </c>
      <c r="B27" s="158"/>
      <c r="C27" s="165"/>
      <c r="D27" s="165"/>
      <c r="E27" s="165"/>
      <c r="F27" s="166"/>
      <c r="G27" s="166"/>
      <c r="H27" s="200">
        <f>IF(ISERROR(IF(H24&lt;1,0,SUM(H16:H22))),"",IF(H24&lt;1,0,SUM(H16:H22)))</f>
        <v>0</v>
      </c>
      <c r="I27" s="184"/>
    </row>
    <row r="28" spans="1:9" ht="16.5" customHeight="1" thickBot="1">
      <c r="A28" s="201"/>
      <c r="B28" s="190"/>
      <c r="C28" s="202"/>
      <c r="D28" s="202"/>
      <c r="E28" s="202"/>
      <c r="F28" s="203"/>
      <c r="G28" s="203"/>
      <c r="H28" s="205"/>
      <c r="I28" s="184"/>
    </row>
    <row r="29" spans="1:9" ht="16.5" customHeight="1">
      <c r="A29" s="157"/>
      <c r="B29" s="158"/>
      <c r="C29" s="165"/>
      <c r="D29" s="165"/>
      <c r="E29" s="165"/>
      <c r="F29" s="166"/>
      <c r="G29" s="166"/>
      <c r="H29" s="200"/>
      <c r="I29" s="184"/>
    </row>
    <row r="30" spans="1:14" s="207" customFormat="1" ht="15" customHeight="1">
      <c r="A30" s="299" t="s">
        <v>73</v>
      </c>
      <c r="B30" s="300"/>
      <c r="C30" s="300"/>
      <c r="D30" s="300"/>
      <c r="E30" s="300"/>
      <c r="F30" s="300"/>
      <c r="G30" s="300"/>
      <c r="H30" s="301"/>
      <c r="I30" s="206"/>
      <c r="J30" s="206"/>
      <c r="K30" s="206"/>
      <c r="L30" s="206"/>
      <c r="M30" s="206"/>
      <c r="N30" s="206"/>
    </row>
    <row r="31" spans="1:14" s="207" customFormat="1" ht="15">
      <c r="A31" s="193" t="s">
        <v>30</v>
      </c>
      <c r="B31" s="146" t="s">
        <v>13</v>
      </c>
      <c r="C31" s="146" t="s">
        <v>1</v>
      </c>
      <c r="D31" s="146" t="s">
        <v>1</v>
      </c>
      <c r="E31" s="146" t="s">
        <v>1</v>
      </c>
      <c r="F31" s="146" t="s">
        <v>14</v>
      </c>
      <c r="G31" s="146" t="s">
        <v>51</v>
      </c>
      <c r="H31" s="194" t="s">
        <v>91</v>
      </c>
      <c r="I31" s="206"/>
      <c r="J31" s="206"/>
      <c r="K31" s="208" t="s">
        <v>1</v>
      </c>
      <c r="L31" s="206"/>
      <c r="M31" s="206"/>
      <c r="N31" s="206"/>
    </row>
    <row r="32" spans="1:14" s="207" customFormat="1" ht="111.75" customHeight="1">
      <c r="A32" s="209" t="s">
        <v>76</v>
      </c>
      <c r="B32" s="210" t="s">
        <v>81</v>
      </c>
      <c r="C32" s="210" t="s">
        <v>82</v>
      </c>
      <c r="D32" s="210" t="s">
        <v>15</v>
      </c>
      <c r="E32" s="210" t="s">
        <v>84</v>
      </c>
      <c r="F32" s="210" t="s">
        <v>93</v>
      </c>
      <c r="G32" s="210" t="s">
        <v>92</v>
      </c>
      <c r="H32" s="211" t="s">
        <v>94</v>
      </c>
      <c r="I32" s="206"/>
      <c r="J32" s="206"/>
      <c r="K32" s="206"/>
      <c r="L32" s="206"/>
      <c r="M32" s="206"/>
      <c r="N32" s="206"/>
    </row>
    <row r="33" spans="1:14" s="207" customFormat="1" ht="15">
      <c r="A33" s="212">
        <f>IF(ISERROR(+H41),0,+H41)</f>
        <v>0</v>
      </c>
      <c r="B33" s="196">
        <f>IF(ISERROR(+H42),0,+H42)</f>
        <v>0</v>
      </c>
      <c r="C33" s="196">
        <f>IF(ISERROR(+H43),0,+H43)</f>
        <v>0</v>
      </c>
      <c r="D33" s="196">
        <f>IF(ISERROR(+H44),0,+H44)</f>
        <v>0</v>
      </c>
      <c r="E33" s="196">
        <f>IF(ISERROR(IF(H44=0,1,H44)-IF(H43=0,1,H43)),0,IF(H44=0,1,H44)-IF(H43=0,1,H43))</f>
        <v>0</v>
      </c>
      <c r="F33" s="213">
        <f>IF(ISERROR(IF(E33=0,1,E33)/IF(H44=0,1,H44)),0,IF(E33=0,1,E33)/IF(H44=0,1,H44))</f>
        <v>1</v>
      </c>
      <c r="G33" s="196">
        <f>IF(ISERROR(+F33*B33),0,+F33*B33)</f>
        <v>0</v>
      </c>
      <c r="H33" s="214">
        <f>IF(ISERROR(IF(+A33/G33&gt;1,1,A33/G33)),0,IF(+A33/G33&gt;1,1,A33/G33))</f>
        <v>0</v>
      </c>
      <c r="I33" s="206"/>
      <c r="J33" s="215" t="s">
        <v>1</v>
      </c>
      <c r="K33" s="206"/>
      <c r="L33" s="206"/>
      <c r="M33" s="206"/>
      <c r="N33" s="206"/>
    </row>
    <row r="34" spans="1:14" s="207" customFormat="1" ht="15">
      <c r="A34" s="157"/>
      <c r="B34" s="158"/>
      <c r="C34" s="165"/>
      <c r="D34" s="165"/>
      <c r="E34" s="165"/>
      <c r="F34" s="166"/>
      <c r="G34" s="166"/>
      <c r="H34" s="200"/>
      <c r="I34" s="206"/>
      <c r="J34" s="215" t="s">
        <v>1</v>
      </c>
      <c r="K34" s="206"/>
      <c r="L34" s="206"/>
      <c r="M34" s="206"/>
      <c r="N34" s="206"/>
    </row>
    <row r="35" spans="1:14" s="207" customFormat="1" ht="15">
      <c r="A35" s="157" t="s">
        <v>72</v>
      </c>
      <c r="B35" s="158"/>
      <c r="C35" s="165"/>
      <c r="D35" s="165"/>
      <c r="E35" s="165"/>
      <c r="F35" s="166"/>
      <c r="G35" s="166"/>
      <c r="H35" s="216">
        <f>IF(ISERROR(ROUND(+H33,2)),"",ROUND(+H33,2))</f>
        <v>0</v>
      </c>
      <c r="I35" s="206"/>
      <c r="J35" s="215" t="s">
        <v>1</v>
      </c>
      <c r="K35" s="206"/>
      <c r="L35" s="206"/>
      <c r="M35" s="206"/>
      <c r="N35" s="206"/>
    </row>
    <row r="36" spans="1:9" ht="16.5" customHeight="1" thickBot="1">
      <c r="A36" s="201"/>
      <c r="B36" s="190"/>
      <c r="C36" s="202"/>
      <c r="D36" s="202"/>
      <c r="E36" s="202"/>
      <c r="F36" s="203"/>
      <c r="G36" s="203"/>
      <c r="H36" s="205"/>
      <c r="I36" s="184"/>
    </row>
    <row r="37" spans="1:256" ht="39.75" customHeight="1" thickBot="1">
      <c r="A37" s="307" t="s">
        <v>109</v>
      </c>
      <c r="B37" s="295"/>
      <c r="C37" s="295"/>
      <c r="D37" s="295"/>
      <c r="E37" s="295"/>
      <c r="F37" s="295"/>
      <c r="G37" s="295"/>
      <c r="H37" s="296"/>
      <c r="I37" s="184"/>
      <c r="J37" s="184"/>
      <c r="K37" s="184"/>
      <c r="L37" s="184"/>
      <c r="M37" s="184"/>
      <c r="N37" s="184"/>
      <c r="O37" s="184"/>
      <c r="P37" s="184"/>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7"/>
      <c r="IV37" s="207"/>
    </row>
    <row r="38" spans="1:14" s="207" customFormat="1" ht="21.75" customHeight="1" thickBot="1">
      <c r="A38" s="217" t="s">
        <v>17</v>
      </c>
      <c r="B38" s="218" t="s">
        <v>102</v>
      </c>
      <c r="C38" s="219"/>
      <c r="D38" s="220"/>
      <c r="E38" s="220"/>
      <c r="F38" s="220"/>
      <c r="G38" s="220"/>
      <c r="H38" s="221"/>
      <c r="I38" s="206"/>
      <c r="J38" s="206"/>
      <c r="K38" s="206"/>
      <c r="L38" s="206"/>
      <c r="M38" s="206"/>
      <c r="N38" s="206"/>
    </row>
    <row r="39" spans="1:14" s="207" customFormat="1" ht="20.25" customHeight="1" thickBot="1">
      <c r="A39" s="222" t="s">
        <v>18</v>
      </c>
      <c r="B39" s="142" t="s">
        <v>42</v>
      </c>
      <c r="C39" s="219"/>
      <c r="D39" s="219"/>
      <c r="E39" s="223"/>
      <c r="F39" s="223"/>
      <c r="G39" s="223"/>
      <c r="H39" s="224"/>
      <c r="I39" s="206"/>
      <c r="J39" s="206"/>
      <c r="K39" s="206"/>
      <c r="L39" s="206"/>
      <c r="M39" s="206"/>
      <c r="N39" s="206"/>
    </row>
    <row r="40" spans="1:14" s="207" customFormat="1" ht="20.25" customHeight="1" thickBot="1">
      <c r="A40" s="152" t="s">
        <v>20</v>
      </c>
      <c r="B40" s="142" t="s">
        <v>43</v>
      </c>
      <c r="C40" s="219"/>
      <c r="D40" s="219"/>
      <c r="E40" s="225"/>
      <c r="F40" s="225"/>
      <c r="G40" s="225"/>
      <c r="H40" s="226">
        <v>0</v>
      </c>
      <c r="I40" s="206"/>
      <c r="J40" s="206"/>
      <c r="K40" s="206"/>
      <c r="L40" s="206"/>
      <c r="M40" s="206"/>
      <c r="N40" s="206"/>
    </row>
    <row r="41" spans="1:14" s="207" customFormat="1" ht="21" customHeight="1" thickBot="1">
      <c r="A41" s="227"/>
      <c r="B41" s="228" t="s">
        <v>68</v>
      </c>
      <c r="C41" s="229"/>
      <c r="D41" s="228"/>
      <c r="E41" s="228"/>
      <c r="F41" s="228"/>
      <c r="G41" s="228"/>
      <c r="H41" s="230">
        <f>IF(ISERROR(SUM(H39:H40)),0,SUM(H39:H40))</f>
        <v>0</v>
      </c>
      <c r="I41" s="206"/>
      <c r="J41" s="206"/>
      <c r="K41" s="206"/>
      <c r="L41" s="206"/>
      <c r="M41" s="206"/>
      <c r="N41" s="206"/>
    </row>
    <row r="42" spans="1:14" s="207" customFormat="1" ht="23.25" customHeight="1" thickBot="1">
      <c r="A42" s="217" t="s">
        <v>22</v>
      </c>
      <c r="B42" s="218" t="s">
        <v>69</v>
      </c>
      <c r="C42" s="219"/>
      <c r="D42" s="220"/>
      <c r="E42" s="220"/>
      <c r="F42" s="220"/>
      <c r="G42" s="220"/>
      <c r="H42" s="221"/>
      <c r="I42" s="206"/>
      <c r="J42" s="206"/>
      <c r="K42" s="206"/>
      <c r="L42" s="206"/>
      <c r="M42" s="206"/>
      <c r="N42" s="206"/>
    </row>
    <row r="43" spans="1:14" s="207" customFormat="1" ht="37.5" customHeight="1" thickBot="1">
      <c r="A43" s="152" t="s">
        <v>23</v>
      </c>
      <c r="B43" s="274" t="s">
        <v>54</v>
      </c>
      <c r="C43" s="275"/>
      <c r="D43" s="275"/>
      <c r="E43" s="275"/>
      <c r="F43" s="276"/>
      <c r="G43" s="160"/>
      <c r="H43" s="155">
        <v>0</v>
      </c>
      <c r="I43" s="206" t="s">
        <v>1</v>
      </c>
      <c r="J43" s="206"/>
      <c r="K43" s="206"/>
      <c r="L43" s="206"/>
      <c r="M43" s="206"/>
      <c r="N43" s="206"/>
    </row>
    <row r="44" spans="1:14" s="207" customFormat="1" ht="22.5" customHeight="1">
      <c r="A44" s="152" t="s">
        <v>24</v>
      </c>
      <c r="B44" s="143" t="s">
        <v>49</v>
      </c>
      <c r="C44" s="143"/>
      <c r="D44" s="143"/>
      <c r="E44" s="143"/>
      <c r="F44" s="305">
        <f>IF(ISERROR(IF(AND(H43&gt;0,H44&lt;=0),"You MUST enter a TOTAL CHARGES amount if you entered CHARITY CARE CHARGES","")),"",IF(AND(H43&gt;0,H44&lt;=0),"You MUST enter a TOTAL CHARGES amount if you entered CHARITY CARE CHARGES",""))</f>
      </c>
      <c r="G44" s="306"/>
      <c r="H44" s="153">
        <v>0</v>
      </c>
      <c r="I44" s="206"/>
      <c r="J44" s="206"/>
      <c r="K44" s="206"/>
      <c r="L44" s="206"/>
      <c r="M44" s="206"/>
      <c r="N44" s="206"/>
    </row>
    <row r="45" spans="1:10" ht="53.25" customHeight="1">
      <c r="A45" s="151" t="s">
        <v>63</v>
      </c>
      <c r="B45" s="297" t="s">
        <v>105</v>
      </c>
      <c r="C45" s="298"/>
      <c r="D45" s="298"/>
      <c r="E45" s="298"/>
      <c r="F45" s="298"/>
      <c r="G45" s="298"/>
      <c r="H45" s="231">
        <v>0</v>
      </c>
      <c r="I45" s="184"/>
      <c r="J45" s="164" t="s">
        <v>1</v>
      </c>
    </row>
    <row r="46" spans="1:9" ht="21.75" customHeight="1">
      <c r="A46" s="151" t="s">
        <v>70</v>
      </c>
      <c r="B46" s="142" t="s">
        <v>103</v>
      </c>
      <c r="C46" s="219"/>
      <c r="D46" s="219"/>
      <c r="E46" s="219"/>
      <c r="F46" s="219"/>
      <c r="G46" s="219"/>
      <c r="H46" s="232">
        <v>0</v>
      </c>
      <c r="I46" s="184"/>
    </row>
    <row r="47" spans="1:9" ht="16.5" customHeight="1" thickBot="1">
      <c r="A47" s="233" t="s">
        <v>71</v>
      </c>
      <c r="B47" s="234" t="s">
        <v>104</v>
      </c>
      <c r="C47" s="235"/>
      <c r="D47" s="235"/>
      <c r="E47" s="235"/>
      <c r="F47" s="235"/>
      <c r="G47" s="235"/>
      <c r="H47" s="236">
        <v>0</v>
      </c>
      <c r="I47" s="184"/>
    </row>
    <row r="48" spans="1:9" ht="16.5" customHeight="1">
      <c r="A48" s="157"/>
      <c r="B48" s="158"/>
      <c r="C48" s="165"/>
      <c r="D48" s="165"/>
      <c r="E48" s="165"/>
      <c r="F48" s="166"/>
      <c r="G48" s="166"/>
      <c r="H48" s="200"/>
      <c r="I48" s="184"/>
    </row>
    <row r="49" spans="1:8" ht="16.5" customHeight="1">
      <c r="A49" s="311" t="s">
        <v>32</v>
      </c>
      <c r="B49" s="312"/>
      <c r="C49" s="312"/>
      <c r="D49" s="312"/>
      <c r="E49" s="312"/>
      <c r="F49" s="312"/>
      <c r="G49" s="312"/>
      <c r="H49" s="313"/>
    </row>
    <row r="50" spans="1:8" ht="59.25" customHeight="1">
      <c r="A50" s="237" t="s">
        <v>33</v>
      </c>
      <c r="B50" s="238" t="s">
        <v>34</v>
      </c>
      <c r="C50" s="238" t="s">
        <v>35</v>
      </c>
      <c r="D50" s="147"/>
      <c r="E50" s="147"/>
      <c r="F50" s="147"/>
      <c r="G50" s="147"/>
      <c r="H50" s="239" t="s">
        <v>36</v>
      </c>
    </row>
    <row r="51" spans="1:8" ht="16.5" customHeight="1">
      <c r="A51" s="195">
        <f>IF(ISERROR(+H45),0,+H45)</f>
        <v>0</v>
      </c>
      <c r="B51" s="147">
        <f>IF(ISERROR(+H46),0,+H46)</f>
        <v>0</v>
      </c>
      <c r="C51" s="147">
        <f>IF(ISERROR(+H47),0,+H47)</f>
        <v>0</v>
      </c>
      <c r="D51" s="147"/>
      <c r="E51" s="147"/>
      <c r="F51" s="147"/>
      <c r="G51" s="147"/>
      <c r="H51" s="240">
        <f>IF(ISERROR(AVERAGE(A51:C51)),0,AVERAGE(A51:C51))</f>
        <v>0</v>
      </c>
    </row>
    <row r="52" spans="1:8" ht="16.5" customHeight="1" thickBot="1">
      <c r="A52" s="241"/>
      <c r="B52" s="190"/>
      <c r="C52" s="190"/>
      <c r="D52" s="190"/>
      <c r="E52" s="190"/>
      <c r="F52" s="190"/>
      <c r="G52" s="190"/>
      <c r="H52" s="242"/>
    </row>
    <row r="53" spans="1:12" ht="16.5" customHeight="1">
      <c r="A53" s="180"/>
      <c r="B53" s="158"/>
      <c r="C53" s="158"/>
      <c r="D53" s="158"/>
      <c r="E53" s="158"/>
      <c r="F53" s="158"/>
      <c r="G53" s="158"/>
      <c r="H53" s="181"/>
      <c r="L53" s="243"/>
    </row>
    <row r="54" spans="1:8" ht="16.5" customHeight="1">
      <c r="A54" s="314" t="s">
        <v>37</v>
      </c>
      <c r="B54" s="312"/>
      <c r="C54" s="312"/>
      <c r="D54" s="312"/>
      <c r="E54" s="312"/>
      <c r="F54" s="312"/>
      <c r="G54" s="312"/>
      <c r="H54" s="313"/>
    </row>
    <row r="55" spans="1:8" ht="16.5" customHeight="1">
      <c r="A55" s="244" t="s">
        <v>1</v>
      </c>
      <c r="B55" s="238"/>
      <c r="C55" s="238"/>
      <c r="D55" s="238"/>
      <c r="E55" s="147"/>
      <c r="F55" s="238" t="s">
        <v>1</v>
      </c>
      <c r="G55" s="238"/>
      <c r="H55" s="239"/>
    </row>
    <row r="56" spans="1:12" ht="16.5" customHeight="1">
      <c r="A56" s="244" t="s">
        <v>31</v>
      </c>
      <c r="B56" s="245">
        <f>IF(ISERROR(+H38),"",+H38)</f>
        <v>0</v>
      </c>
      <c r="C56" s="246">
        <f>IF(ISERROR(+H51),0,+H51)</f>
        <v>0</v>
      </c>
      <c r="D56" s="147"/>
      <c r="E56" s="245">
        <f>IF(ISERROR(B56+D56),0,B56+D56)</f>
        <v>0</v>
      </c>
      <c r="F56" s="245">
        <f>IF(ISERROR(IF(E56&gt;C22,C21,IF(E56&gt;C20,(E56-C20),0))),0,IF(E56&gt;C22,C21,IF(E56&gt;C20,(E56-C20),0)))</f>
        <v>0</v>
      </c>
      <c r="G56" s="247">
        <v>200</v>
      </c>
      <c r="H56" s="248">
        <f>IF(ISERROR(+F56*G56),"",+F56*G56)</f>
        <v>0</v>
      </c>
      <c r="J56" s="243"/>
      <c r="K56" s="249"/>
      <c r="L56" s="243"/>
    </row>
    <row r="57" spans="1:12" ht="16.5" customHeight="1">
      <c r="A57" s="244" t="s">
        <v>38</v>
      </c>
      <c r="B57" s="196">
        <f>IF(ISERROR(+H38),"",+H38)</f>
        <v>0</v>
      </c>
      <c r="C57" s="246">
        <f>IF(ISERROR(+H51),0,+H51)</f>
        <v>0</v>
      </c>
      <c r="D57" s="245">
        <f>IF(ISERROR((+B57*C57)),0,(+B57*C57))</f>
        <v>0</v>
      </c>
      <c r="E57" s="245">
        <f>IF(ISERROR(B57+D57),0,B57+D57)</f>
        <v>0</v>
      </c>
      <c r="F57" s="245">
        <f>IF(ISERROR(IF(E57&gt;C22,C21,IF(E57&gt;C20,(E57-C20),0))),0,IF(E57&gt;C22,C21,IF(E57&gt;C20,(E57-C20),0)))</f>
        <v>0</v>
      </c>
      <c r="G57" s="247">
        <v>200</v>
      </c>
      <c r="H57" s="248">
        <f>IF(ISERROR(+F57*G57),"",+F57*G57)</f>
        <v>0</v>
      </c>
      <c r="J57" s="243"/>
      <c r="K57" s="249"/>
      <c r="L57" s="243"/>
    </row>
    <row r="58" spans="1:12" ht="16.5" customHeight="1">
      <c r="A58" s="244" t="s">
        <v>39</v>
      </c>
      <c r="B58" s="245">
        <f>IF(ISERROR(+E57),0,+E57)</f>
        <v>0</v>
      </c>
      <c r="C58" s="246">
        <f>IF(ISERROR(+H51),0,+H51)</f>
        <v>0</v>
      </c>
      <c r="D58" s="245">
        <f>IF(ISERROR((+B58*C58)),0,(+B58*C58))</f>
        <v>0</v>
      </c>
      <c r="E58" s="245">
        <f>IF(ISERROR(B58+D58),0,B58+D58)</f>
        <v>0</v>
      </c>
      <c r="F58" s="245">
        <f>IF(ISERROR(IF(E58&gt;C22,C21,IF(E58&gt;C20,(E58-C20),0))),0,IF(E58&gt;C22,C21,IF(E58&gt;C20,(E58-C20),0)))</f>
        <v>0</v>
      </c>
      <c r="G58" s="247">
        <v>200</v>
      </c>
      <c r="H58" s="248">
        <f>IF(ISERROR(+F58*G58),"",+F58*G58)</f>
        <v>0</v>
      </c>
      <c r="J58" s="243"/>
      <c r="K58" s="249"/>
      <c r="L58" s="243"/>
    </row>
    <row r="59" spans="1:12" ht="16.5" customHeight="1">
      <c r="A59" s="244" t="s">
        <v>40</v>
      </c>
      <c r="B59" s="245">
        <f>IF(ISERROR(+E58),0,+E58)</f>
        <v>0</v>
      </c>
      <c r="C59" s="246">
        <f>IF(ISERROR(+H51),0,+H51)</f>
        <v>0</v>
      </c>
      <c r="D59" s="245">
        <f>IF(ISERROR((+B59*C59)),0,(+B59*C59))</f>
        <v>0</v>
      </c>
      <c r="E59" s="245">
        <f>IF(ISERROR(B59+D59),0,B59+D59)</f>
        <v>0</v>
      </c>
      <c r="F59" s="245">
        <f>IF(ISERROR(IF(E59&gt;C22,C21,IF(E59&gt;C20,(E59-C20),0))),0,IF(E59&gt;C22,C21,IF(E59&gt;C20,(E59-C20),0)))</f>
        <v>0</v>
      </c>
      <c r="G59" s="247">
        <v>200</v>
      </c>
      <c r="H59" s="248">
        <f>IF(ISERROR(+F59*G59),"",+F59*G59)</f>
        <v>0</v>
      </c>
      <c r="J59" s="243"/>
      <c r="K59" s="249"/>
      <c r="L59" s="243"/>
    </row>
    <row r="60" spans="1:10" ht="16.5" customHeight="1" thickBot="1">
      <c r="A60" s="188"/>
      <c r="B60" s="250"/>
      <c r="C60" s="251"/>
      <c r="D60" s="250"/>
      <c r="E60" s="252"/>
      <c r="F60" s="190"/>
      <c r="G60" s="190"/>
      <c r="H60" s="253"/>
      <c r="I60" s="164" t="s">
        <v>1</v>
      </c>
      <c r="J60" s="164" t="s">
        <v>1</v>
      </c>
    </row>
    <row r="61" spans="1:8" ht="16.5" customHeight="1">
      <c r="A61" s="185"/>
      <c r="B61" s="254"/>
      <c r="C61" s="255"/>
      <c r="D61" s="254"/>
      <c r="E61" s="256"/>
      <c r="F61" s="158"/>
      <c r="G61" s="158"/>
      <c r="H61" s="163"/>
    </row>
    <row r="62" spans="1:8" ht="16.5" customHeight="1">
      <c r="A62" s="185"/>
      <c r="B62" s="257" t="s">
        <v>25</v>
      </c>
      <c r="C62" s="257" t="s">
        <v>26</v>
      </c>
      <c r="D62" s="254"/>
      <c r="E62" s="256"/>
      <c r="F62" s="158"/>
      <c r="G62" s="158"/>
      <c r="H62" s="163"/>
    </row>
    <row r="63" spans="1:8" ht="16.5" customHeight="1">
      <c r="A63" s="185"/>
      <c r="B63" s="148">
        <v>1</v>
      </c>
      <c r="C63" s="258">
        <v>1</v>
      </c>
      <c r="D63" s="254"/>
      <c r="E63" s="256"/>
      <c r="F63" s="158"/>
      <c r="G63" s="158"/>
      <c r="H63" s="163"/>
    </row>
    <row r="64" spans="1:8" ht="16.5" customHeight="1">
      <c r="A64" s="185"/>
      <c r="B64" s="148">
        <v>2</v>
      </c>
      <c r="C64" s="258">
        <v>0.75</v>
      </c>
      <c r="D64" s="254"/>
      <c r="E64" s="256"/>
      <c r="F64" s="158"/>
      <c r="G64" s="158"/>
      <c r="H64" s="163"/>
    </row>
    <row r="65" spans="1:8" ht="16.5" customHeight="1">
      <c r="A65" s="185"/>
      <c r="B65" s="148">
        <v>3</v>
      </c>
      <c r="C65" s="258">
        <v>0.5</v>
      </c>
      <c r="D65" s="254"/>
      <c r="E65" s="256"/>
      <c r="F65" s="158"/>
      <c r="G65" s="158"/>
      <c r="H65" s="163"/>
    </row>
    <row r="66" spans="1:8" ht="16.5" customHeight="1">
      <c r="A66" s="185"/>
      <c r="B66" s="148">
        <v>4</v>
      </c>
      <c r="C66" s="258">
        <v>0.25</v>
      </c>
      <c r="D66" s="254"/>
      <c r="E66" s="256"/>
      <c r="F66" s="158"/>
      <c r="G66" s="158"/>
      <c r="H66" s="163"/>
    </row>
    <row r="67" spans="1:8" ht="19.5" customHeight="1">
      <c r="A67" s="185"/>
      <c r="B67" s="254"/>
      <c r="C67" s="255"/>
      <c r="D67" s="254"/>
      <c r="E67" s="254"/>
      <c r="F67" s="254"/>
      <c r="G67" s="158"/>
      <c r="H67" s="181"/>
    </row>
    <row r="68" spans="1:8" ht="16.5" customHeight="1">
      <c r="A68" s="315" t="s">
        <v>110</v>
      </c>
      <c r="B68" s="316"/>
      <c r="C68" s="316"/>
      <c r="D68" s="316"/>
      <c r="E68" s="316"/>
      <c r="F68" s="316"/>
      <c r="G68" s="316"/>
      <c r="H68" s="317"/>
    </row>
    <row r="69" spans="1:8" ht="16.5" customHeight="1">
      <c r="A69" s="259"/>
      <c r="B69" s="146" t="s">
        <v>0</v>
      </c>
      <c r="C69" s="147" t="s">
        <v>37</v>
      </c>
      <c r="D69" s="147"/>
      <c r="E69" s="147" t="s">
        <v>77</v>
      </c>
      <c r="F69" s="260"/>
      <c r="G69" s="260"/>
      <c r="H69" s="261"/>
    </row>
    <row r="70" spans="1:11" ht="16.5" customHeight="1">
      <c r="A70" s="237" t="s">
        <v>31</v>
      </c>
      <c r="B70" s="245">
        <f>IF(ISERROR(+$H$16),0,+$H$16)</f>
        <v>2000000</v>
      </c>
      <c r="C70" s="247">
        <f>IF(ISERROR(+H56),"",+H56)</f>
        <v>0</v>
      </c>
      <c r="D70" s="262" t="s">
        <v>1</v>
      </c>
      <c r="E70" s="263">
        <f>IF(ISERROR(+C63),"",+C63)</f>
        <v>1</v>
      </c>
      <c r="F70" s="147"/>
      <c r="G70" s="147"/>
      <c r="H70" s="248">
        <f>IF(ISERROR(+B70+C70)*E70,0,(+B70+C70)*E70)</f>
        <v>2000000</v>
      </c>
      <c r="K70" s="264" t="s">
        <v>1</v>
      </c>
    </row>
    <row r="71" spans="1:8" ht="16.5" customHeight="1">
      <c r="A71" s="237" t="s">
        <v>38</v>
      </c>
      <c r="B71" s="245">
        <f>IF(ISERROR(+$H$16),0,+$H$16)</f>
        <v>2000000</v>
      </c>
      <c r="C71" s="247">
        <f>IF(ISERROR(+H57),"",+H57)</f>
        <v>0</v>
      </c>
      <c r="D71" s="262" t="s">
        <v>1</v>
      </c>
      <c r="E71" s="263">
        <f>IF(ISERROR(+C64),"",+C64)</f>
        <v>0.75</v>
      </c>
      <c r="F71" s="147"/>
      <c r="G71" s="147"/>
      <c r="H71" s="248">
        <f>IF(ISERROR(+B71+C71)*E71,0,(+B71+C71)*E71)</f>
        <v>1500000</v>
      </c>
    </row>
    <row r="72" spans="1:8" ht="16.5" customHeight="1">
      <c r="A72" s="237" t="s">
        <v>39</v>
      </c>
      <c r="B72" s="245">
        <f>IF(ISERROR(+$H$16),0,+$H$16)</f>
        <v>2000000</v>
      </c>
      <c r="C72" s="247">
        <f>IF(ISERROR(+H58),"",+H58)</f>
        <v>0</v>
      </c>
      <c r="D72" s="262" t="s">
        <v>1</v>
      </c>
      <c r="E72" s="263">
        <f>IF(ISERROR(+C65),"",+C65)</f>
        <v>0.5</v>
      </c>
      <c r="F72" s="147"/>
      <c r="G72" s="147"/>
      <c r="H72" s="248">
        <f>IF(ISERROR(+B72+C72)*E72,0,(+B72+C72)*E72)</f>
        <v>1000000</v>
      </c>
    </row>
    <row r="73" spans="1:11" ht="16.5" customHeight="1">
      <c r="A73" s="237" t="s">
        <v>40</v>
      </c>
      <c r="B73" s="245">
        <f>IF(ISERROR(+$H$16),0,+$H$16)</f>
        <v>2000000</v>
      </c>
      <c r="C73" s="247">
        <f>IF(ISERROR(+H59),"",+H59)</f>
        <v>0</v>
      </c>
      <c r="D73" s="262" t="s">
        <v>1</v>
      </c>
      <c r="E73" s="263">
        <f>IF(ISERROR(+C66),"",+C66)</f>
        <v>0.25</v>
      </c>
      <c r="F73" s="147"/>
      <c r="G73" s="147"/>
      <c r="H73" s="248">
        <f>IF(ISERROR(+B73+C73)*E73,0,(+B73+C73)*E73)</f>
        <v>500000</v>
      </c>
      <c r="K73" s="164" t="s">
        <v>1</v>
      </c>
    </row>
    <row r="74" spans="1:10" ht="16.5" customHeight="1">
      <c r="A74" s="180"/>
      <c r="B74" s="158"/>
      <c r="C74" s="158"/>
      <c r="D74" s="158"/>
      <c r="E74" s="158"/>
      <c r="F74" s="158"/>
      <c r="G74" s="158"/>
      <c r="H74" s="181"/>
      <c r="J74" s="265"/>
    </row>
    <row r="75" spans="1:11" ht="16.5" customHeight="1">
      <c r="A75" s="157" t="s">
        <v>41</v>
      </c>
      <c r="B75" s="158"/>
      <c r="C75" s="158"/>
      <c r="D75" s="165"/>
      <c r="E75" s="165"/>
      <c r="F75" s="165"/>
      <c r="G75" s="166"/>
      <c r="H75" s="266">
        <f>IF(ISERROR(SUM(H70:H73)),0,SUM(H70:H73))</f>
        <v>5000000</v>
      </c>
      <c r="J75" s="267" t="s">
        <v>1</v>
      </c>
      <c r="K75" s="164" t="s">
        <v>1</v>
      </c>
    </row>
    <row r="76" spans="1:8" ht="16.5" customHeight="1" thickBot="1">
      <c r="A76" s="268"/>
      <c r="B76" s="190"/>
      <c r="C76" s="190"/>
      <c r="D76" s="190"/>
      <c r="E76" s="190"/>
      <c r="F76" s="190"/>
      <c r="G76" s="190"/>
      <c r="H76" s="242"/>
    </row>
    <row r="77" spans="1:10" ht="16.5" customHeight="1">
      <c r="A77" s="269"/>
      <c r="B77" s="158"/>
      <c r="C77" s="158"/>
      <c r="D77" s="158"/>
      <c r="E77" s="158"/>
      <c r="F77" s="158"/>
      <c r="G77" s="158"/>
      <c r="H77" s="181"/>
      <c r="J77" s="164" t="s">
        <v>1</v>
      </c>
    </row>
    <row r="78" spans="1:10" ht="31.5" customHeight="1">
      <c r="A78" s="157" t="s">
        <v>86</v>
      </c>
      <c r="B78" s="158"/>
      <c r="C78" s="158"/>
      <c r="D78" s="165"/>
      <c r="E78" s="165"/>
      <c r="F78" s="165"/>
      <c r="G78" s="167" t="str">
        <f>IF(ISERROR(IF(OR(H78=0,H78=""),"Please Enter Addtional Data in Steps 1 - 8 Above","")),"",IF(OR(H78=0,H78=""),"Please Enter Addtional Data in Steps 1 - 8 Above",""))</f>
        <v>Please Enter Addtional Data in Steps 1 - 8 Above</v>
      </c>
      <c r="H78" s="168">
        <f>IF(ISERROR(ROUND(IF(OR(H35=0,F44="You MUST enter a TOTAL CHARGES amount if you entered CHARITY CARE CHARGES"),"",+H75*H35),0)),"",ROUND(IF(OR(H35=0,F44="You MUST enter a TOTAL CHARGES amount if you entered CHARITY CARE CHARGES"),"",+H75*H35),0))</f>
      </c>
      <c r="J78" s="267" t="s">
        <v>75</v>
      </c>
    </row>
    <row r="79" spans="1:10" ht="19.5" customHeight="1">
      <c r="A79" s="157" t="s">
        <v>111</v>
      </c>
      <c r="B79" s="158"/>
      <c r="C79" s="158"/>
      <c r="D79" s="165"/>
      <c r="E79" s="165"/>
      <c r="F79" s="165"/>
      <c r="G79" s="165"/>
      <c r="H79" s="181"/>
      <c r="J79" s="267"/>
    </row>
    <row r="80" spans="1:8" ht="16.5" customHeight="1" thickBot="1">
      <c r="A80" s="270" t="s">
        <v>1</v>
      </c>
      <c r="B80" s="158"/>
      <c r="C80" s="158"/>
      <c r="D80" s="158"/>
      <c r="E80" s="158"/>
      <c r="F80" s="158"/>
      <c r="G80" s="158"/>
      <c r="H80" s="181"/>
    </row>
    <row r="81" spans="1:8" ht="40.5" customHeight="1" thickBot="1">
      <c r="A81" s="308" t="s">
        <v>59</v>
      </c>
      <c r="B81" s="309"/>
      <c r="C81" s="309"/>
      <c r="D81" s="309"/>
      <c r="E81" s="309"/>
      <c r="F81" s="309"/>
      <c r="G81" s="309"/>
      <c r="H81" s="310"/>
    </row>
  </sheetData>
  <sheetProtection password="F415" sheet="1" selectLockedCells="1"/>
  <mergeCells count="11">
    <mergeCell ref="A81:H81"/>
    <mergeCell ref="A49:H49"/>
    <mergeCell ref="A54:H54"/>
    <mergeCell ref="A68:H68"/>
    <mergeCell ref="B45:G45"/>
    <mergeCell ref="A30:H30"/>
    <mergeCell ref="A12:H12"/>
    <mergeCell ref="A13:H13"/>
    <mergeCell ref="B43:F43"/>
    <mergeCell ref="F44:G44"/>
    <mergeCell ref="A37:H37"/>
  </mergeCells>
  <conditionalFormatting sqref="F44">
    <cfRule type="expression" priority="1" dxfId="0" stopIfTrue="1">
      <formula>LEFT(F44,8)="You MUST"</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MB Leaf</Manager>
  <Company>IHS/Serco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Incentive Estimator</dc:title>
  <dc:subject>Meaningful Use Hospital Incentive Estimator</dc:subject>
  <dc:creator>peterr.haggard</dc:creator>
  <cp:keywords>Estimator</cp:keywords>
  <dc:description/>
  <cp:lastModifiedBy>Stephanie Klepacki</cp:lastModifiedBy>
  <dcterms:created xsi:type="dcterms:W3CDTF">2010-03-30T19:50:16Z</dcterms:created>
  <dcterms:modified xsi:type="dcterms:W3CDTF">2011-03-25T21:52:36Z</dcterms:modified>
  <cp:category>Meaningful Use Hospital Incentive Estimator</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